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scott.adkisson\Library\Important Review-Related Information\"/>
    </mc:Choice>
  </mc:AlternateContent>
  <xr:revisionPtr revIDLastSave="0" documentId="13_ncr:1_{F4CCB828-5CCB-4D78-8259-4569DF62A604}" xr6:coauthVersionLast="47" xr6:coauthVersionMax="47" xr10:uidLastSave="{00000000-0000-0000-0000-000000000000}"/>
  <workbookProtection workbookAlgorithmName="SHA-512" workbookHashValue="lLo64SKQhAkcN9bKmFZsIAu3o6W2db2EwtKm/STuTTPEF4YqOPBsC3vdAOtX8yxKp7n2AMomBjM3lo7syLOtog==" workbookSaltValue="uJ5dyTWju+6cFT5Yx78X2w==" workbookSpinCount="100000" lockStructure="1"/>
  <bookViews>
    <workbookView xWindow="-110" yWindow="-110" windowWidth="38620" windowHeight="211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6" i="1" l="1"/>
  <c r="F127" i="1"/>
  <c r="F128" i="1"/>
  <c r="F129" i="1"/>
  <c r="C39" i="1"/>
  <c r="F39" i="1"/>
  <c r="D38" i="1"/>
  <c r="C38" i="1"/>
  <c r="F38" i="1" s="1"/>
  <c r="D36" i="1"/>
  <c r="C36" i="1"/>
  <c r="F36" i="1" s="1"/>
  <c r="E34" i="1"/>
  <c r="D34" i="1"/>
  <c r="C34" i="1"/>
  <c r="C33" i="1"/>
  <c r="F33" i="1" s="1"/>
  <c r="D33" i="1"/>
  <c r="D32" i="1"/>
  <c r="C32" i="1"/>
  <c r="F32" i="1" s="1"/>
  <c r="E31" i="1"/>
  <c r="D31" i="1"/>
  <c r="C31" i="1"/>
  <c r="F134" i="1"/>
  <c r="F136" i="1"/>
  <c r="F116" i="1"/>
  <c r="F118" i="1"/>
  <c r="F31" i="1" l="1"/>
  <c r="F34" i="1"/>
  <c r="F108" i="1"/>
  <c r="C37" i="1" l="1"/>
  <c r="F37" i="1" s="1"/>
  <c r="C35" i="1"/>
  <c r="F35" i="1" s="1"/>
  <c r="C30" i="1"/>
  <c r="F30" i="1" s="1"/>
  <c r="F172" i="1"/>
  <c r="F171" i="1"/>
  <c r="F170" i="1"/>
  <c r="F169" i="1"/>
  <c r="F168" i="1"/>
  <c r="F167" i="1"/>
  <c r="F166" i="1"/>
  <c r="F161" i="1"/>
  <c r="F160" i="1"/>
  <c r="F159" i="1"/>
  <c r="F158" i="1"/>
  <c r="F152" i="1"/>
  <c r="F151" i="1"/>
  <c r="F150" i="1"/>
  <c r="F149" i="1"/>
  <c r="F148" i="1"/>
  <c r="F142" i="1"/>
  <c r="F143" i="1"/>
  <c r="F141" i="1"/>
  <c r="F125" i="1"/>
  <c r="F130" i="1"/>
  <c r="F131" i="1"/>
  <c r="F132" i="1"/>
  <c r="F133" i="1"/>
  <c r="F124" i="1"/>
  <c r="F99" i="1"/>
  <c r="F100" i="1"/>
  <c r="F101" i="1"/>
  <c r="F102" i="1"/>
  <c r="F103" i="1"/>
  <c r="F104" i="1"/>
  <c r="F105" i="1"/>
  <c r="F106" i="1"/>
  <c r="F107" i="1"/>
  <c r="F110" i="1"/>
  <c r="F111" i="1"/>
  <c r="F112" i="1"/>
  <c r="F113" i="1"/>
  <c r="F114" i="1"/>
  <c r="F115" i="1"/>
  <c r="F98" i="1"/>
  <c r="F91" i="1"/>
  <c r="F92" i="1"/>
  <c r="F93" i="1"/>
  <c r="F90" i="1"/>
  <c r="F79" i="1"/>
  <c r="F80" i="1"/>
  <c r="F81" i="1"/>
  <c r="F82" i="1"/>
  <c r="F83" i="1"/>
  <c r="F84" i="1"/>
  <c r="F78" i="1"/>
  <c r="F58" i="1"/>
  <c r="F59" i="1"/>
  <c r="F60" i="1"/>
  <c r="F61" i="1"/>
  <c r="F62" i="1"/>
  <c r="F63" i="1"/>
  <c r="F64" i="1"/>
  <c r="F65" i="1"/>
  <c r="F66" i="1"/>
  <c r="F67" i="1"/>
  <c r="F68" i="1"/>
  <c r="F69" i="1"/>
  <c r="F70" i="1"/>
  <c r="F71" i="1"/>
  <c r="F72" i="1"/>
  <c r="F73" i="1"/>
  <c r="F57" i="1"/>
  <c r="F44" i="1"/>
  <c r="F45" i="1"/>
  <c r="F46" i="1"/>
  <c r="F47" i="1"/>
  <c r="F48" i="1"/>
  <c r="F49" i="1"/>
  <c r="F50" i="1"/>
  <c r="F43" i="1"/>
  <c r="F75" i="1" l="1"/>
  <c r="F120" i="1"/>
  <c r="F162" i="1"/>
  <c r="C24" i="1" s="1"/>
  <c r="F173" i="1"/>
  <c r="C25" i="1" s="1"/>
  <c r="F138" i="1"/>
  <c r="E85" i="1"/>
  <c r="F85" i="1" s="1"/>
  <c r="F86" i="1" s="1"/>
  <c r="F94" i="1"/>
  <c r="F144" i="1"/>
  <c r="E153" i="1"/>
  <c r="F153" i="1" s="1"/>
  <c r="F154" i="1" s="1"/>
  <c r="C23" i="1" s="1"/>
  <c r="F53" i="1"/>
  <c r="C20" i="1" s="1"/>
  <c r="E24" i="1" l="1"/>
  <c r="D23" i="1"/>
  <c r="C22" i="1"/>
  <c r="D22" i="1" s="1"/>
  <c r="C21" i="1"/>
  <c r="D21" i="1" s="1"/>
  <c r="D25" i="1"/>
  <c r="D24" i="1"/>
  <c r="F24" i="1" l="1"/>
  <c r="A17" i="1"/>
  <c r="D20" i="1"/>
  <c r="B17" i="1" l="1"/>
  <c r="E20" i="1" l="1"/>
  <c r="E23" i="1"/>
  <c r="F23" i="1" s="1"/>
  <c r="E21" i="1"/>
  <c r="F21" i="1" s="1"/>
  <c r="E25" i="1"/>
  <c r="F25" i="1" s="1"/>
  <c r="E22" i="1"/>
  <c r="F22" i="1" s="1"/>
  <c r="F20" i="1" l="1"/>
  <c r="F27" i="1" s="1"/>
  <c r="E26" i="1"/>
</calcChain>
</file>

<file path=xl/sharedStrings.xml><?xml version="1.0" encoding="utf-8"?>
<sst xmlns="http://schemas.openxmlformats.org/spreadsheetml/2006/main" count="312" uniqueCount="158">
  <si>
    <t>SURETY SUMMARY</t>
  </si>
  <si>
    <t>II. CITY SEWER:</t>
  </si>
  <si>
    <t>TOTAL SURETIES</t>
  </si>
  <si>
    <t>SUB TOTAL</t>
  </si>
  <si>
    <t>CONTINGENCY</t>
  </si>
  <si>
    <t>TOTAL</t>
  </si>
  <si>
    <t>QUANTITY</t>
  </si>
  <si>
    <t>UNIT</t>
  </si>
  <si>
    <t>UNIT COST</t>
  </si>
  <si>
    <t>LF</t>
  </si>
  <si>
    <t>I. CITY WATER:</t>
  </si>
  <si>
    <t>6" MAIN</t>
  </si>
  <si>
    <t>8" MAIN</t>
  </si>
  <si>
    <t>10" MAIN</t>
  </si>
  <si>
    <t>12" MAIN</t>
  </si>
  <si>
    <t>16" MAIN</t>
  </si>
  <si>
    <t>24" MAIN</t>
  </si>
  <si>
    <t>BOOSTER STATION (applicant provides quote)</t>
  </si>
  <si>
    <t>FIRE HYDRANT</t>
  </si>
  <si>
    <t xml:space="preserve">Note:  City Water includes all Public, City of Lebanon </t>
  </si>
  <si>
    <t>Infrastructure.  Do Not inlcude private service lines.</t>
  </si>
  <si>
    <t>LS</t>
  </si>
  <si>
    <t>EA</t>
  </si>
  <si>
    <t>15" MAIN</t>
  </si>
  <si>
    <t>18" MAIN</t>
  </si>
  <si>
    <t>30" MAIN</t>
  </si>
  <si>
    <t>4' MANHOLES</t>
  </si>
  <si>
    <t>5' MANHOLES</t>
  </si>
  <si>
    <t>4" FORCE MAIN</t>
  </si>
  <si>
    <t>6" FORCE MAIN</t>
  </si>
  <si>
    <t>8" FORCE MAIN</t>
  </si>
  <si>
    <t>10" FORCE MAIN</t>
  </si>
  <si>
    <t>12" FORCE MAIN</t>
  </si>
  <si>
    <t>16" FORCE MAIN</t>
  </si>
  <si>
    <t>24" FORCE MAIN</t>
  </si>
  <si>
    <t>PUMP STATIONS (applicant to provide quote)</t>
  </si>
  <si>
    <t xml:space="preserve">Note:  City Sewer includes all Public, City of Lebanon </t>
  </si>
  <si>
    <t>LOCAL &amp; ALLEY PAVEMENT (1.5", 2", 8")</t>
  </si>
  <si>
    <t>CONCRETE CURB</t>
  </si>
  <si>
    <t>CONCRETE CURB &amp; GUTTER</t>
  </si>
  <si>
    <t>TEMPORARY AND/OR PERMANENT CUL-DE-SACS</t>
  </si>
  <si>
    <t>STREET ACCESS (CONNECTION TO EXISTING STREET)</t>
  </si>
  <si>
    <t>SIGNS/STRIPING/ETC.</t>
  </si>
  <si>
    <t>OF TOTAL</t>
  </si>
  <si>
    <t xml:space="preserve">Note:  City Streets includes all streets within Public ROW </t>
  </si>
  <si>
    <t>SY</t>
  </si>
  <si>
    <t>III.(a) CITY STREETS:</t>
  </si>
  <si>
    <t>HANDICAP RAMP &amp; DETECTABLE WARNING</t>
  </si>
  <si>
    <t>SF</t>
  </si>
  <si>
    <t>III.(c) STORMWATER DRAINAGE:</t>
  </si>
  <si>
    <t>15" RCP CULVERT</t>
  </si>
  <si>
    <t>18" RCP CULVERT</t>
  </si>
  <si>
    <t>24" RCP CULVERT</t>
  </si>
  <si>
    <t>30" RCP CULVERT</t>
  </si>
  <si>
    <t>36" RCP CULVERT</t>
  </si>
  <si>
    <t>42" RCP CULVERT</t>
  </si>
  <si>
    <t>48" RCP CULVERT</t>
  </si>
  <si>
    <t>54" RCP CULVERT</t>
  </si>
  <si>
    <t>60" RCP CULVERT</t>
  </si>
  <si>
    <t>72" RCP CULVERT</t>
  </si>
  <si>
    <t>HEADWALLS</t>
  </si>
  <si>
    <t>SINGLE INLET/JUNCTION BOX</t>
  </si>
  <si>
    <t>DOUBLE INLETS</t>
  </si>
  <si>
    <t>SAFETY GRATES</t>
  </si>
  <si>
    <t>DITCH WORK</t>
  </si>
  <si>
    <t>DRY POND</t>
  </si>
  <si>
    <t>WET POND</t>
  </si>
  <si>
    <t>DETENTION POND OUTLET STRUCTURE</t>
  </si>
  <si>
    <t>BIORETENTION/RAIN GARDEN (Water quality volume)</t>
  </si>
  <si>
    <t>LEVEL SPREADER</t>
  </si>
  <si>
    <t>CONSTRUCTED WETLANDS</t>
  </si>
  <si>
    <t>Note:  Stormwater Quality &amp; Quantity includes all</t>
  </si>
  <si>
    <t>CY</t>
  </si>
  <si>
    <t>III.(b) PUBLIC SIDEWALK:</t>
  </si>
  <si>
    <t>III.(d) STORMWATER QUALITY &amp; QUANTITIY:</t>
  </si>
  <si>
    <t>III.(e) LIGHTING &amp; TRAFFIC SIGNALS:</t>
  </si>
  <si>
    <t>LIGHTS</t>
  </si>
  <si>
    <t>TRAFFIC SIGNAL MODIFICATION</t>
  </si>
  <si>
    <t>TRAFFIC SIGNAL INSTALLATION (NEW)</t>
  </si>
  <si>
    <t xml:space="preserve">IV. PRIVATE STREETS </t>
  </si>
  <si>
    <t>Note:  Private streets includes all inside access easement.</t>
  </si>
  <si>
    <t>V. PRIVATE WATER:</t>
  </si>
  <si>
    <t>6" LINE</t>
  </si>
  <si>
    <t>8" LINE</t>
  </si>
  <si>
    <t xml:space="preserve">Note:  Private Water includes all non-public infrastructure </t>
  </si>
  <si>
    <t>required to serve a development (doesn't include service lines).</t>
  </si>
  <si>
    <t>VI. PRIVATE SEWER:</t>
  </si>
  <si>
    <t>10" LINE</t>
  </si>
  <si>
    <t xml:space="preserve">Note:  Private Sewer includes all non-public infrastructure </t>
  </si>
  <si>
    <t>III. CITY ROADS, DRAINAGE &amp; LIGHTING (a-e):</t>
  </si>
  <si>
    <t>MINOR COLLECTOR RESIDENTIAL (1.5", 2", 10")</t>
  </si>
  <si>
    <t>COMMERCIAL OR INDUSTRIAL PAVEMENT (1.5", 2", 4", 10")</t>
  </si>
  <si>
    <t>SUBTOTAL Sewer</t>
  </si>
  <si>
    <t>SUBTOTAL Water</t>
  </si>
  <si>
    <t>SUBTOTAL Streets</t>
  </si>
  <si>
    <t>SUBTOTAL Sidewalks</t>
  </si>
  <si>
    <t>Note:  Public Sidewalks includes all required walkways.</t>
  </si>
  <si>
    <t>SUBTOTAL Private Streets</t>
  </si>
  <si>
    <t>SUBTOTAL Private Water</t>
  </si>
  <si>
    <t>SUBTOTAL Private Sewer</t>
  </si>
  <si>
    <t>CONCRETE SIDEWALK/MULTI USE PATH (4" CLASS A, 4" BASE)</t>
  </si>
  <si>
    <t>MULTI-USE PATH-PERVIOUS CONCRETE (4" PERVIOUS, 6" BASE)</t>
  </si>
  <si>
    <t>MULTI-USE PATH-ASPHALT (1.5" SURFACE, 3" BINDER, 4" BASE)</t>
  </si>
  <si>
    <t>NON-STANDARD RCP (indicate dimension in description)</t>
  </si>
  <si>
    <t xml:space="preserve">    Description:</t>
  </si>
  <si>
    <t xml:space="preserve">Note:  Stormwater Drainage includes all substatial stormstormwater conveying and </t>
  </si>
  <si>
    <t>detaining infrastructure.  For special items, include description and cost estimate per unit.</t>
  </si>
  <si>
    <t>PERMEABLE PAVEMENT/PAVERS</t>
  </si>
  <si>
    <t>GRASS CHANNEL</t>
  </si>
  <si>
    <t>WATER QUALITY SWALE</t>
  </si>
  <si>
    <t>INFILTRATION TRENCH</t>
  </si>
  <si>
    <r>
      <t xml:space="preserve">SPECIAL ITEM #1 (Water Quality Unit, etc.) </t>
    </r>
    <r>
      <rPr>
        <i/>
        <sz val="10"/>
        <color theme="1"/>
        <rFont val="Calibri"/>
        <family val="2"/>
        <scheme val="minor"/>
      </rPr>
      <t>Applicant to provide quote</t>
    </r>
  </si>
  <si>
    <r>
      <t xml:space="preserve">SPECIAL ITEM #2 </t>
    </r>
    <r>
      <rPr>
        <i/>
        <sz val="10"/>
        <color theme="1"/>
        <rFont val="Calibri"/>
        <family val="2"/>
        <scheme val="minor"/>
      </rPr>
      <t>Applicant to provide quote</t>
    </r>
  </si>
  <si>
    <r>
      <t xml:space="preserve">SPECIAL ITEM #1 (Underground detention, etc.) </t>
    </r>
    <r>
      <rPr>
        <i/>
        <sz val="10"/>
        <color theme="1"/>
        <rFont val="Calibri"/>
        <family val="2"/>
        <scheme val="minor"/>
      </rPr>
      <t>Applicant to provide quote</t>
    </r>
  </si>
  <si>
    <r>
      <t xml:space="preserve">SPECIAL ITEM #2 </t>
    </r>
    <r>
      <rPr>
        <i/>
        <sz val="10"/>
        <color theme="1"/>
        <rFont val="Calibri"/>
        <family val="2"/>
        <scheme val="minor"/>
      </rPr>
      <t xml:space="preserve"> Applicant to provide quote</t>
    </r>
  </si>
  <si>
    <t>infrastructure. For special items, include description and cost estimate per unit.</t>
  </si>
  <si>
    <r>
      <t>PUMP STATIONS (</t>
    </r>
    <r>
      <rPr>
        <i/>
        <sz val="10"/>
        <color theme="1"/>
        <rFont val="Calibri"/>
        <family val="2"/>
        <scheme val="minor"/>
      </rPr>
      <t>applicant to provide quote</t>
    </r>
    <r>
      <rPr>
        <sz val="10"/>
        <color theme="1"/>
        <rFont val="Calibri"/>
        <family val="2"/>
        <scheme val="minor"/>
      </rPr>
      <t>)</t>
    </r>
  </si>
  <si>
    <r>
      <t>BOOSTER STATION (</t>
    </r>
    <r>
      <rPr>
        <i/>
        <sz val="10"/>
        <color theme="1"/>
        <rFont val="Calibri"/>
        <family val="2"/>
        <scheme val="minor"/>
      </rPr>
      <t>applicant provides quote</t>
    </r>
    <r>
      <rPr>
        <sz val="10"/>
        <color theme="1"/>
        <rFont val="Calibri"/>
        <family val="2"/>
        <scheme val="minor"/>
      </rPr>
      <t>)</t>
    </r>
  </si>
  <si>
    <r>
      <t>BOX CULVERT(S) (</t>
    </r>
    <r>
      <rPr>
        <i/>
        <sz val="10"/>
        <color theme="1"/>
        <rFont val="Calibri"/>
        <family val="2"/>
        <scheme val="minor"/>
      </rPr>
      <t>applicant to provide quote</t>
    </r>
    <r>
      <rPr>
        <sz val="10"/>
        <color theme="1"/>
        <rFont val="Calibri"/>
        <family val="2"/>
        <scheme val="minor"/>
      </rPr>
      <t>)</t>
    </r>
  </si>
  <si>
    <t>SUBTOTAL Drainage</t>
  </si>
  <si>
    <t>SUBTOTAL Stormwater</t>
  </si>
  <si>
    <t>SUBTOTAL Light</t>
  </si>
  <si>
    <t xml:space="preserve">City of Lebanon Surety &amp; Inspection Fee Calculator </t>
  </si>
  <si>
    <t>Address (Location):</t>
  </si>
  <si>
    <t>Development:</t>
  </si>
  <si>
    <t>Owner:</t>
  </si>
  <si>
    <t>Applicant:</t>
  </si>
  <si>
    <t>Company:</t>
  </si>
  <si>
    <t>Address:</t>
  </si>
  <si>
    <t xml:space="preserve">Phone No. </t>
  </si>
  <si>
    <t>Email:</t>
  </si>
  <si>
    <t>Section/Phase:</t>
  </si>
  <si>
    <t>By my signature below, I hereby certify under penalty of law that this document and all attachments were prepared by me, or under my direct supervision. The submitted information is to the best of my knowledge and belief true, accurate and complete.  I am aware that there are signficant penalities for submitting false information. As listed in Tennessee Code Annotated Section 39-16-702(aa)(4), this declaration is made under penalty of perjury.</t>
  </si>
  <si>
    <t>Design Engineer Certification:</t>
  </si>
  <si>
    <t>Name:</t>
  </si>
  <si>
    <t>Signature:</t>
  </si>
  <si>
    <t>DATE:</t>
  </si>
  <si>
    <t>EPSC</t>
  </si>
  <si>
    <t xml:space="preserve">Disturbed Area (Acres): </t>
  </si>
  <si>
    <t>NOTE:  Contingencies are based on 10% of cost per surety category. EPSC is based on $7,000 per acre disturbed to be distributed equally over each category.</t>
  </si>
  <si>
    <t xml:space="preserve">    Description: </t>
  </si>
  <si>
    <t>Total EPSC =</t>
  </si>
  <si>
    <t>IV. PRIVATE STREETS:</t>
  </si>
  <si>
    <t>II. Fire Hydrant</t>
  </si>
  <si>
    <t>III. Private Fire Hydrant Inspection</t>
  </si>
  <si>
    <t>IV. Backflow Preventor Testing</t>
  </si>
  <si>
    <t>V. New &gt;2" Meter Inspection</t>
  </si>
  <si>
    <t>VII. Manhole</t>
  </si>
  <si>
    <t>BACKFLOW PREVENTORS</t>
  </si>
  <si>
    <t>WATER METER &gt;2-INCHES</t>
  </si>
  <si>
    <t xml:space="preserve">GRINDER STATIONS </t>
  </si>
  <si>
    <t>VI. Gravity Sewer Main (Minimum $1,000)</t>
  </si>
  <si>
    <t>VIII. Sewer Force Main (Minimum $500)</t>
  </si>
  <si>
    <t>I. Water Main(Minimum $500)</t>
  </si>
  <si>
    <t>INSPECTION AND REVIEW FEES - Utilities</t>
  </si>
  <si>
    <t>IX. Grinder Pumps</t>
  </si>
  <si>
    <t>X. Booster Station and/or Pump Station Review Fee</t>
  </si>
  <si>
    <t>Revision Date: August 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</si>
</sst>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sz val="6"/>
      <color theme="1"/>
      <name val="Calibri"/>
      <family val="2"/>
      <scheme val="minor"/>
    </font>
    <font>
      <i/>
      <sz val="10"/>
      <color theme="1"/>
      <name val="Calibri"/>
      <family val="2"/>
      <scheme val="minor"/>
    </font>
    <font>
      <b/>
      <i/>
      <sz val="10"/>
      <color theme="1"/>
      <name val="Calibri"/>
      <family val="2"/>
      <scheme val="minor"/>
    </font>
    <font>
      <b/>
      <sz val="6"/>
      <color theme="1"/>
      <name val="Calibri"/>
      <family val="2"/>
      <scheme val="minor"/>
    </font>
    <font>
      <b/>
      <u/>
      <sz val="10"/>
      <color theme="1"/>
      <name val="Calibri"/>
      <family val="2"/>
      <scheme val="minor"/>
    </font>
    <font>
      <u/>
      <sz val="10"/>
      <color theme="1"/>
      <name val="Calibri"/>
      <family val="2"/>
      <scheme val="minor"/>
    </font>
    <font>
      <b/>
      <sz val="14"/>
      <color theme="1"/>
      <name val="Calibri"/>
      <family val="2"/>
      <scheme val="minor"/>
    </font>
    <font>
      <sz val="10"/>
      <name val="Calibri"/>
      <family val="2"/>
      <scheme val="minor"/>
    </font>
    <font>
      <i/>
      <sz val="8"/>
      <color theme="1"/>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3D0FC"/>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bgColor indexed="64"/>
      </patternFill>
    </fill>
  </fills>
  <borders count="1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2">
    <xf numFmtId="0" fontId="0" fillId="0" borderId="0" xfId="0"/>
    <xf numFmtId="0" fontId="4" fillId="0" borderId="0" xfId="0" applyFont="1"/>
    <xf numFmtId="0" fontId="5" fillId="6" borderId="13" xfId="0" applyFont="1" applyFill="1" applyBorder="1" applyAlignment="1">
      <alignment horizontal="center"/>
    </xf>
    <xf numFmtId="0" fontId="5" fillId="6" borderId="6" xfId="0" applyFont="1" applyFill="1" applyBorder="1" applyAlignment="1">
      <alignment vertical="center"/>
    </xf>
    <xf numFmtId="0" fontId="5" fillId="6" borderId="7" xfId="0" applyFont="1" applyFill="1" applyBorder="1" applyAlignment="1">
      <alignment horizontal="center"/>
    </xf>
    <xf numFmtId="0" fontId="5" fillId="6" borderId="6" xfId="0" applyFont="1" applyFill="1" applyBorder="1"/>
    <xf numFmtId="0" fontId="7" fillId="0" borderId="0" xfId="0" applyFont="1" applyAlignment="1">
      <alignment horizontal="left"/>
    </xf>
    <xf numFmtId="164" fontId="0" fillId="0" borderId="0" xfId="0" applyNumberFormat="1"/>
    <xf numFmtId="10" fontId="0" fillId="0" borderId="0" xfId="0" applyNumberFormat="1"/>
    <xf numFmtId="0" fontId="5" fillId="6" borderId="4" xfId="0" applyFont="1" applyFill="1" applyBorder="1"/>
    <xf numFmtId="0" fontId="5" fillId="6" borderId="0" xfId="0" applyFont="1" applyFill="1" applyAlignment="1">
      <alignment horizontal="center"/>
    </xf>
    <xf numFmtId="0" fontId="5" fillId="6" borderId="4" xfId="0" applyFont="1" applyFill="1" applyBorder="1" applyAlignment="1">
      <alignment vertical="center"/>
    </xf>
    <xf numFmtId="0" fontId="8" fillId="2" borderId="1" xfId="0" applyFont="1" applyFill="1" applyBorder="1"/>
    <xf numFmtId="0" fontId="9" fillId="2" borderId="2" xfId="0" applyFont="1" applyFill="1" applyBorder="1" applyAlignment="1">
      <alignment horizontal="center"/>
    </xf>
    <xf numFmtId="0" fontId="8" fillId="2" borderId="3" xfId="0" applyFont="1" applyFill="1" applyBorder="1" applyAlignment="1">
      <alignment horizontal="center"/>
    </xf>
    <xf numFmtId="0" fontId="3" fillId="2" borderId="4" xfId="0" applyFont="1" applyFill="1" applyBorder="1"/>
    <xf numFmtId="0" fontId="3" fillId="2" borderId="5" xfId="0" applyFont="1" applyFill="1" applyBorder="1" applyAlignment="1">
      <alignment horizontal="center"/>
    </xf>
    <xf numFmtId="0" fontId="5" fillId="2" borderId="6" xfId="0" applyFont="1" applyFill="1" applyBorder="1"/>
    <xf numFmtId="0" fontId="5" fillId="2" borderId="7" xfId="0" applyFont="1" applyFill="1" applyBorder="1" applyAlignment="1">
      <alignment horizontal="center"/>
    </xf>
    <xf numFmtId="164" fontId="6" fillId="2" borderId="8" xfId="0" applyNumberFormat="1" applyFont="1" applyFill="1" applyBorder="1" applyAlignment="1">
      <alignment horizontal="center"/>
    </xf>
    <xf numFmtId="0" fontId="3" fillId="0" borderId="0" xfId="0" applyFont="1"/>
    <xf numFmtId="0" fontId="8" fillId="3" borderId="1" xfId="0" applyFont="1" applyFill="1" applyBorder="1"/>
    <xf numFmtId="0" fontId="8" fillId="3" borderId="2" xfId="0" applyFont="1" applyFill="1" applyBorder="1" applyAlignment="1">
      <alignment horizontal="center"/>
    </xf>
    <xf numFmtId="0" fontId="8" fillId="3" borderId="3" xfId="0" applyFont="1" applyFill="1" applyBorder="1" applyAlignment="1">
      <alignment horizontal="center"/>
    </xf>
    <xf numFmtId="0" fontId="3" fillId="3" borderId="4" xfId="0" applyFont="1" applyFill="1" applyBorder="1"/>
    <xf numFmtId="0" fontId="9" fillId="3" borderId="0" xfId="0" applyFont="1" applyFill="1" applyAlignment="1">
      <alignment horizontal="center"/>
    </xf>
    <xf numFmtId="0" fontId="3" fillId="3" borderId="0" xfId="0" applyFont="1" applyFill="1" applyAlignment="1">
      <alignment horizontal="center"/>
    </xf>
    <xf numFmtId="164" fontId="3" fillId="3" borderId="0" xfId="0" applyNumberFormat="1" applyFont="1" applyFill="1" applyAlignment="1">
      <alignment horizontal="center"/>
    </xf>
    <xf numFmtId="0" fontId="3" fillId="3" borderId="6" xfId="0" applyFont="1" applyFill="1" applyBorder="1"/>
    <xf numFmtId="0" fontId="3" fillId="3" borderId="7" xfId="0" applyFont="1" applyFill="1" applyBorder="1"/>
    <xf numFmtId="0" fontId="8" fillId="0" borderId="1" xfId="0" applyFont="1" applyBorder="1"/>
    <xf numFmtId="0" fontId="8" fillId="0" borderId="2" xfId="0" applyFont="1" applyBorder="1" applyAlignment="1">
      <alignment horizontal="center"/>
    </xf>
    <xf numFmtId="0" fontId="8" fillId="0" borderId="3" xfId="0" applyFont="1" applyBorder="1" applyAlignment="1">
      <alignment horizontal="center"/>
    </xf>
    <xf numFmtId="0" fontId="3" fillId="0" borderId="15" xfId="0" applyFont="1" applyBorder="1"/>
    <xf numFmtId="0" fontId="9" fillId="8" borderId="15" xfId="0" applyFont="1" applyFill="1" applyBorder="1" applyAlignment="1" applyProtection="1">
      <alignment horizontal="center"/>
      <protection locked="0"/>
    </xf>
    <xf numFmtId="0" fontId="3" fillId="0" borderId="15" xfId="0" applyFont="1" applyBorder="1" applyAlignment="1">
      <alignment horizontal="center"/>
    </xf>
    <xf numFmtId="164" fontId="3" fillId="0" borderId="15" xfId="0" applyNumberFormat="1" applyFont="1" applyBorder="1" applyAlignment="1">
      <alignment horizontal="center"/>
    </xf>
    <xf numFmtId="164" fontId="9" fillId="8" borderId="15" xfId="0" applyNumberFormat="1" applyFont="1" applyFill="1" applyBorder="1" applyAlignment="1" applyProtection="1">
      <alignment horizontal="center"/>
      <protection locked="0"/>
    </xf>
    <xf numFmtId="9" fontId="9" fillId="0" borderId="15" xfId="0" applyNumberFormat="1"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164" fontId="6" fillId="0" borderId="5" xfId="0" applyNumberFormat="1" applyFont="1" applyBorder="1" applyAlignment="1">
      <alignment horizontal="center" vertical="center"/>
    </xf>
    <xf numFmtId="0" fontId="8" fillId="0" borderId="0" xfId="0" applyFont="1"/>
    <xf numFmtId="0" fontId="9" fillId="8" borderId="16" xfId="0" applyFont="1" applyFill="1" applyBorder="1" applyAlignment="1" applyProtection="1">
      <alignment horizontal="center"/>
      <protection locked="0"/>
    </xf>
    <xf numFmtId="0" fontId="3" fillId="0" borderId="16" xfId="0" applyFont="1" applyBorder="1" applyAlignment="1">
      <alignment horizontal="center"/>
    </xf>
    <xf numFmtId="164" fontId="3" fillId="0" borderId="16" xfId="0" applyNumberFormat="1" applyFont="1" applyBorder="1" applyAlignment="1">
      <alignment horizontal="center"/>
    </xf>
    <xf numFmtId="0" fontId="5" fillId="0" borderId="4" xfId="0" applyFont="1" applyBorder="1" applyAlignment="1">
      <alignment horizontal="center" vertical="center"/>
    </xf>
    <xf numFmtId="0" fontId="5" fillId="0" borderId="4" xfId="0" applyFont="1" applyBorder="1" applyAlignment="1">
      <alignment vertical="center"/>
    </xf>
    <xf numFmtId="164" fontId="9" fillId="0" borderId="15" xfId="0" applyNumberFormat="1" applyFont="1" applyBorder="1" applyAlignment="1" applyProtection="1">
      <alignment horizontal="center"/>
      <protection locked="0"/>
    </xf>
    <xf numFmtId="0" fontId="9" fillId="8" borderId="10" xfId="0" applyFont="1" applyFill="1" applyBorder="1" applyAlignment="1" applyProtection="1">
      <alignment horizontal="center"/>
      <protection locked="0"/>
    </xf>
    <xf numFmtId="0" fontId="6" fillId="6" borderId="13" xfId="0" applyFont="1" applyFill="1" applyBorder="1" applyAlignment="1">
      <alignment vertical="center" wrapText="1"/>
    </xf>
    <xf numFmtId="0" fontId="6" fillId="6" borderId="7" xfId="0" applyFont="1" applyFill="1" applyBorder="1" applyAlignment="1">
      <alignment vertical="center" wrapText="1"/>
    </xf>
    <xf numFmtId="164" fontId="3" fillId="0" borderId="9" xfId="0" applyNumberFormat="1" applyFont="1" applyBorder="1" applyAlignment="1">
      <alignment horizontal="center"/>
    </xf>
    <xf numFmtId="164" fontId="3" fillId="0" borderId="11" xfId="0" applyNumberFormat="1" applyFont="1" applyBorder="1" applyAlignment="1">
      <alignment horizontal="center"/>
    </xf>
    <xf numFmtId="0" fontId="3" fillId="4" borderId="6" xfId="0" applyFont="1" applyFill="1" applyBorder="1" applyAlignment="1">
      <alignment horizontal="right"/>
    </xf>
    <xf numFmtId="0" fontId="3" fillId="4" borderId="7" xfId="0" applyFont="1" applyFill="1" applyBorder="1" applyAlignment="1">
      <alignment horizontal="right"/>
    </xf>
    <xf numFmtId="0" fontId="3" fillId="4" borderId="8" xfId="0" applyFont="1" applyFill="1" applyBorder="1" applyAlignment="1">
      <alignment horizontal="right"/>
    </xf>
    <xf numFmtId="0" fontId="3" fillId="4" borderId="7" xfId="0" applyFont="1" applyFill="1" applyBorder="1" applyAlignment="1">
      <alignment horizontal="left"/>
    </xf>
    <xf numFmtId="0" fontId="8" fillId="2" borderId="2" xfId="0" applyFont="1" applyFill="1" applyBorder="1"/>
    <xf numFmtId="0" fontId="3" fillId="2" borderId="0" xfId="0" applyFont="1" applyFill="1"/>
    <xf numFmtId="0" fontId="5" fillId="2" borderId="7" xfId="0" applyFont="1" applyFill="1" applyBorder="1"/>
    <xf numFmtId="0" fontId="8" fillId="3" borderId="2" xfId="0" applyFont="1" applyFill="1" applyBorder="1"/>
    <xf numFmtId="0" fontId="3" fillId="3" borderId="0" xfId="0" applyFont="1" applyFill="1"/>
    <xf numFmtId="0" fontId="8" fillId="0" borderId="2" xfId="0" applyFont="1" applyBorder="1"/>
    <xf numFmtId="0" fontId="5" fillId="6" borderId="0" xfId="0" applyFont="1" applyFill="1"/>
    <xf numFmtId="0" fontId="5" fillId="6" borderId="7" xfId="0" applyFont="1" applyFill="1" applyBorder="1"/>
    <xf numFmtId="0" fontId="5" fillId="6" borderId="0" xfId="0" applyFont="1" applyFill="1" applyAlignment="1">
      <alignment horizontal="center" vertical="center"/>
    </xf>
    <xf numFmtId="0" fontId="5" fillId="6" borderId="7" xfId="0" applyFont="1" applyFill="1" applyBorder="1" applyAlignment="1">
      <alignment horizontal="center" vertical="center"/>
    </xf>
    <xf numFmtId="0" fontId="5" fillId="6" borderId="13" xfId="0" applyFont="1" applyFill="1" applyBorder="1" applyAlignment="1">
      <alignment horizontal="center" vertical="center"/>
    </xf>
    <xf numFmtId="0" fontId="5" fillId="0" borderId="0" xfId="0" applyFont="1" applyAlignment="1">
      <alignment vertical="center"/>
    </xf>
    <xf numFmtId="0" fontId="5" fillId="6" borderId="0" xfId="0" applyFont="1" applyFill="1" applyAlignment="1">
      <alignment vertical="center"/>
    </xf>
    <xf numFmtId="0" fontId="5" fillId="6" borderId="7" xfId="0" applyFont="1" applyFill="1" applyBorder="1" applyAlignment="1">
      <alignment vertical="center"/>
    </xf>
    <xf numFmtId="0" fontId="3" fillId="4" borderId="0" xfId="0" applyFont="1" applyFill="1" applyAlignment="1">
      <alignment horizontal="right"/>
    </xf>
    <xf numFmtId="0" fontId="3" fillId="4" borderId="1" xfId="0" applyFont="1" applyFill="1" applyBorder="1" applyAlignment="1">
      <alignment horizontal="right"/>
    </xf>
    <xf numFmtId="0" fontId="3" fillId="4" borderId="4" xfId="0" applyFont="1" applyFill="1" applyBorder="1" applyAlignment="1">
      <alignment horizontal="right"/>
    </xf>
    <xf numFmtId="0" fontId="3" fillId="4" borderId="0" xfId="0" applyFont="1" applyFill="1" applyAlignment="1">
      <alignment horizontal="left"/>
    </xf>
    <xf numFmtId="0" fontId="1" fillId="5" borderId="0" xfId="0" applyFont="1" applyFill="1" applyAlignment="1">
      <alignment horizontal="right" wrapText="1"/>
    </xf>
    <xf numFmtId="44" fontId="3" fillId="2" borderId="0" xfId="0" applyNumberFormat="1" applyFont="1" applyFill="1" applyAlignment="1">
      <alignment horizontal="center"/>
    </xf>
    <xf numFmtId="44" fontId="3" fillId="2" borderId="5" xfId="0" applyNumberFormat="1" applyFont="1" applyFill="1" applyBorder="1" applyAlignment="1">
      <alignment horizontal="center"/>
    </xf>
    <xf numFmtId="44" fontId="3" fillId="3" borderId="5" xfId="0" applyNumberFormat="1" applyFont="1" applyFill="1" applyBorder="1" applyAlignment="1">
      <alignment horizontal="center"/>
    </xf>
    <xf numFmtId="164" fontId="11" fillId="0" borderId="15" xfId="0" applyNumberFormat="1" applyFont="1" applyBorder="1" applyAlignment="1">
      <alignment horizontal="center"/>
    </xf>
    <xf numFmtId="164" fontId="11" fillId="0" borderId="16" xfId="0" applyNumberFormat="1" applyFont="1" applyBorder="1" applyAlignment="1">
      <alignment horizontal="center"/>
    </xf>
    <xf numFmtId="0" fontId="0" fillId="0" borderId="0" xfId="0" applyAlignment="1">
      <alignment horizontal="left" vertical="center" wrapText="1"/>
    </xf>
    <xf numFmtId="0" fontId="3" fillId="8" borderId="0" xfId="0" applyFont="1" applyFill="1" applyAlignment="1" applyProtection="1">
      <alignment horizontal="left"/>
      <protection locked="0"/>
    </xf>
    <xf numFmtId="0" fontId="0" fillId="8" borderId="0" xfId="0" applyFill="1" applyAlignment="1" applyProtection="1">
      <alignment horizontal="left" wrapText="1"/>
      <protection locked="0"/>
    </xf>
    <xf numFmtId="164" fontId="3" fillId="8" borderId="15" xfId="0" applyNumberFormat="1" applyFont="1" applyFill="1" applyBorder="1" applyAlignment="1" applyProtection="1">
      <alignment horizontal="center"/>
      <protection locked="0"/>
    </xf>
    <xf numFmtId="0" fontId="3" fillId="8" borderId="9" xfId="0" applyFont="1" applyFill="1" applyBorder="1" applyProtection="1">
      <protection locked="0"/>
    </xf>
    <xf numFmtId="0" fontId="3" fillId="8" borderId="10" xfId="0" applyFont="1" applyFill="1" applyBorder="1" applyProtection="1">
      <protection locked="0"/>
    </xf>
    <xf numFmtId="0" fontId="3" fillId="8" borderId="11" xfId="0" applyFont="1" applyFill="1" applyBorder="1" applyAlignment="1" applyProtection="1">
      <alignment horizontal="center"/>
      <protection locked="0"/>
    </xf>
    <xf numFmtId="0" fontId="0" fillId="0" borderId="15" xfId="0" applyBorder="1" applyAlignment="1" applyProtection="1">
      <alignment horizontal="center"/>
      <protection locked="0"/>
    </xf>
    <xf numFmtId="44" fontId="12" fillId="2" borderId="0" xfId="0" applyNumberFormat="1" applyFont="1" applyFill="1" applyAlignment="1">
      <alignment horizontal="center"/>
    </xf>
    <xf numFmtId="0" fontId="3" fillId="3" borderId="7" xfId="0" applyFont="1" applyFill="1" applyBorder="1" applyAlignment="1">
      <alignment horizontal="center"/>
    </xf>
    <xf numFmtId="0" fontId="9" fillId="3" borderId="7" xfId="0" applyFont="1" applyFill="1" applyBorder="1" applyAlignment="1">
      <alignment horizontal="center"/>
    </xf>
    <xf numFmtId="44" fontId="3" fillId="3" borderId="8" xfId="0" applyNumberFormat="1" applyFont="1" applyFill="1" applyBorder="1" applyAlignment="1">
      <alignment horizontal="center"/>
    </xf>
    <xf numFmtId="164" fontId="3" fillId="3" borderId="7" xfId="0" applyNumberFormat="1" applyFont="1" applyFill="1" applyBorder="1" applyAlignment="1">
      <alignment horizontal="center"/>
    </xf>
    <xf numFmtId="0" fontId="3" fillId="0" borderId="9" xfId="0" applyFont="1" applyBorder="1" applyAlignment="1">
      <alignment horizontal="left"/>
    </xf>
    <xf numFmtId="0" fontId="3" fillId="0" borderId="11" xfId="0" applyFont="1" applyBorder="1" applyAlignment="1">
      <alignment horizontal="left"/>
    </xf>
    <xf numFmtId="0" fontId="3" fillId="8" borderId="10" xfId="0" applyFont="1" applyFill="1" applyBorder="1" applyAlignment="1" applyProtection="1">
      <alignment horizontal="left"/>
      <protection locked="0"/>
    </xf>
    <xf numFmtId="0" fontId="3" fillId="8" borderId="11" xfId="0" applyFont="1" applyFill="1" applyBorder="1" applyAlignment="1" applyProtection="1">
      <alignment horizontal="left"/>
      <protection locked="0"/>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164" fontId="6" fillId="6" borderId="5" xfId="0" applyNumberFormat="1" applyFont="1" applyFill="1" applyBorder="1" applyAlignment="1">
      <alignment horizontal="center" vertical="center"/>
    </xf>
    <xf numFmtId="164" fontId="6" fillId="6" borderId="8" xfId="0" applyNumberFormat="1" applyFont="1" applyFill="1" applyBorder="1" applyAlignment="1">
      <alignment horizontal="center" vertical="center"/>
    </xf>
    <xf numFmtId="0" fontId="6" fillId="6" borderId="0" xfId="0" applyFont="1" applyFill="1" applyAlignment="1">
      <alignment horizontal="center" vertical="center" wrapText="1"/>
    </xf>
    <xf numFmtId="0" fontId="6" fillId="6" borderId="7" xfId="0" applyFont="1" applyFill="1" applyBorder="1" applyAlignment="1">
      <alignment horizontal="center" vertical="center" wrapText="1"/>
    </xf>
    <xf numFmtId="0" fontId="3" fillId="0" borderId="17" xfId="0" applyFont="1" applyBorder="1" applyAlignment="1">
      <alignment horizontal="left"/>
    </xf>
    <xf numFmtId="0" fontId="3" fillId="0" borderId="18" xfId="0" applyFont="1" applyBorder="1" applyAlignment="1">
      <alignment horizontal="left"/>
    </xf>
    <xf numFmtId="0" fontId="12" fillId="2" borderId="0" xfId="0" applyFont="1" applyFill="1" applyAlignment="1">
      <alignment horizontal="right"/>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2" xfId="0" applyFont="1" applyFill="1" applyBorder="1" applyAlignment="1">
      <alignment horizontal="center" vertical="center"/>
    </xf>
    <xf numFmtId="0" fontId="6" fillId="6" borderId="13" xfId="0" applyFont="1" applyFill="1" applyBorder="1" applyAlignment="1">
      <alignment horizontal="center" vertical="center" wrapText="1"/>
    </xf>
    <xf numFmtId="164" fontId="6" fillId="6" borderId="14" xfId="0" applyNumberFormat="1" applyFont="1" applyFill="1" applyBorder="1" applyAlignment="1">
      <alignment horizontal="center" vertical="center"/>
    </xf>
    <xf numFmtId="164" fontId="3" fillId="10" borderId="9" xfId="0" applyNumberFormat="1" applyFont="1" applyFill="1" applyBorder="1" applyAlignment="1">
      <alignment horizontal="center"/>
    </xf>
    <xf numFmtId="164" fontId="3" fillId="10" borderId="11" xfId="0" applyNumberFormat="1" applyFont="1" applyFill="1" applyBorder="1" applyAlignment="1">
      <alignment horizontal="center"/>
    </xf>
    <xf numFmtId="0" fontId="10" fillId="9" borderId="1" xfId="0" applyFont="1" applyFill="1" applyBorder="1" applyAlignment="1">
      <alignment horizontal="left"/>
    </xf>
    <xf numFmtId="0" fontId="10" fillId="9" borderId="2" xfId="0" applyFont="1" applyFill="1" applyBorder="1" applyAlignment="1">
      <alignment horizontal="left"/>
    </xf>
    <xf numFmtId="0" fontId="10" fillId="9" borderId="3" xfId="0" applyFont="1" applyFill="1" applyBorder="1" applyAlignment="1">
      <alignment horizontal="left"/>
    </xf>
    <xf numFmtId="0" fontId="6" fillId="9" borderId="6" xfId="0" applyFont="1" applyFill="1" applyBorder="1" applyAlignment="1">
      <alignment horizontal="left"/>
    </xf>
    <xf numFmtId="0" fontId="6" fillId="9" borderId="7" xfId="0" applyFont="1" applyFill="1" applyBorder="1" applyAlignment="1">
      <alignment horizontal="left"/>
    </xf>
    <xf numFmtId="0" fontId="6" fillId="9" borderId="0" xfId="0" applyFont="1" applyFill="1" applyAlignment="1">
      <alignment horizontal="left"/>
    </xf>
    <xf numFmtId="0" fontId="6" fillId="9" borderId="8" xfId="0" applyFont="1" applyFill="1" applyBorder="1" applyAlignment="1">
      <alignment horizontal="left"/>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right" vertical="center"/>
    </xf>
    <xf numFmtId="0" fontId="6" fillId="6" borderId="7" xfId="0" applyFont="1" applyFill="1" applyBorder="1" applyAlignment="1">
      <alignment horizontal="right" vertical="center"/>
    </xf>
    <xf numFmtId="0" fontId="2" fillId="5" borderId="2" xfId="0" applyFont="1" applyFill="1" applyBorder="1" applyAlignment="1" applyProtection="1">
      <alignment horizontal="left"/>
      <protection locked="0"/>
    </xf>
    <xf numFmtId="0" fontId="2" fillId="5" borderId="3" xfId="0" applyFont="1" applyFill="1" applyBorder="1" applyAlignment="1" applyProtection="1">
      <alignment horizontal="left"/>
      <protection locked="0"/>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1" fillId="5" borderId="1" xfId="0" applyFont="1" applyFill="1" applyBorder="1" applyAlignment="1">
      <alignment horizontal="left"/>
    </xf>
    <xf numFmtId="0" fontId="1" fillId="5" borderId="2" xfId="0" applyFont="1" applyFill="1" applyBorder="1" applyAlignment="1">
      <alignment horizontal="left"/>
    </xf>
    <xf numFmtId="0" fontId="0" fillId="8" borderId="2" xfId="0"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F3D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4"/>
  <sheetViews>
    <sheetView tabSelected="1" zoomScaleNormal="100" workbookViewId="0">
      <selection activeCell="J120" sqref="J120"/>
    </sheetView>
  </sheetViews>
  <sheetFormatPr defaultRowHeight="14.5" x14ac:dyDescent="0.35"/>
  <cols>
    <col min="1" max="1" width="22.453125" customWidth="1"/>
    <col min="2" max="2" width="32.1796875" customWidth="1"/>
    <col min="3" max="3" width="12.7265625" customWidth="1"/>
    <col min="4" max="4" width="10.7265625" customWidth="1"/>
    <col min="5" max="5" width="11.26953125" customWidth="1"/>
    <col min="6" max="6" width="13" customWidth="1"/>
    <col min="9" max="9" width="11.1796875" bestFit="1" customWidth="1"/>
  </cols>
  <sheetData>
    <row r="1" spans="1:6" ht="18.5" x14ac:dyDescent="0.45">
      <c r="A1" s="118" t="s">
        <v>122</v>
      </c>
      <c r="B1" s="119"/>
      <c r="C1" s="119"/>
      <c r="D1" s="119"/>
      <c r="E1" s="119"/>
      <c r="F1" s="120"/>
    </row>
    <row r="2" spans="1:6" ht="15" thickBot="1" x14ac:dyDescent="0.4">
      <c r="A2" s="121" t="s">
        <v>157</v>
      </c>
      <c r="B2" s="122"/>
      <c r="C2" s="122"/>
      <c r="D2" s="123"/>
      <c r="E2" s="122"/>
      <c r="F2" s="124"/>
    </row>
    <row r="3" spans="1:6" ht="15" thickBot="1" x14ac:dyDescent="0.4">
      <c r="A3" s="74" t="s">
        <v>124</v>
      </c>
      <c r="B3" s="98"/>
      <c r="C3" s="98"/>
      <c r="D3" s="73" t="s">
        <v>125</v>
      </c>
      <c r="E3" s="98"/>
      <c r="F3" s="99"/>
    </row>
    <row r="4" spans="1:6" ht="15" thickBot="1" x14ac:dyDescent="0.4">
      <c r="A4" s="75" t="s">
        <v>131</v>
      </c>
      <c r="B4" s="98"/>
      <c r="C4" s="98"/>
      <c r="D4" s="73" t="s">
        <v>126</v>
      </c>
      <c r="E4" s="98"/>
      <c r="F4" s="99"/>
    </row>
    <row r="5" spans="1:6" ht="15" thickBot="1" x14ac:dyDescent="0.4">
      <c r="A5" s="75" t="s">
        <v>123</v>
      </c>
      <c r="B5" s="98"/>
      <c r="C5" s="98"/>
      <c r="D5" s="73" t="s">
        <v>127</v>
      </c>
      <c r="E5" s="98"/>
      <c r="F5" s="99"/>
    </row>
    <row r="6" spans="1:6" ht="15" thickBot="1" x14ac:dyDescent="0.4">
      <c r="A6" s="75" t="s">
        <v>138</v>
      </c>
      <c r="B6" s="98"/>
      <c r="C6" s="98"/>
      <c r="D6" s="73" t="s">
        <v>128</v>
      </c>
      <c r="E6" s="98"/>
      <c r="F6" s="99"/>
    </row>
    <row r="7" spans="1:6" ht="15" thickBot="1" x14ac:dyDescent="0.4">
      <c r="A7" s="75"/>
      <c r="B7" s="76"/>
      <c r="C7" s="73"/>
      <c r="D7" s="73"/>
      <c r="E7" s="98"/>
      <c r="F7" s="99"/>
    </row>
    <row r="8" spans="1:6" ht="15" thickBot="1" x14ac:dyDescent="0.4">
      <c r="A8" s="75" t="s">
        <v>136</v>
      </c>
      <c r="B8" s="84"/>
      <c r="C8" s="73"/>
      <c r="D8" s="73" t="s">
        <v>129</v>
      </c>
      <c r="E8" s="98"/>
      <c r="F8" s="99"/>
    </row>
    <row r="9" spans="1:6" ht="15" thickBot="1" x14ac:dyDescent="0.4">
      <c r="A9" s="75"/>
      <c r="B9" s="76"/>
      <c r="C9" s="73"/>
      <c r="D9" s="73" t="s">
        <v>130</v>
      </c>
      <c r="E9" s="98"/>
      <c r="F9" s="99"/>
    </row>
    <row r="10" spans="1:6" ht="15" thickBot="1" x14ac:dyDescent="0.4">
      <c r="A10" s="55"/>
      <c r="B10" s="58"/>
      <c r="C10" s="56"/>
      <c r="D10" s="56"/>
      <c r="E10" s="56"/>
      <c r="F10" s="57"/>
    </row>
    <row r="11" spans="1:6" ht="14.25" customHeight="1" x14ac:dyDescent="0.35">
      <c r="A11" s="139" t="s">
        <v>133</v>
      </c>
      <c r="B11" s="140"/>
      <c r="C11" s="134"/>
      <c r="D11" s="134"/>
      <c r="E11" s="134"/>
      <c r="F11" s="135"/>
    </row>
    <row r="12" spans="1:6" ht="60" customHeight="1" thickBot="1" x14ac:dyDescent="0.4">
      <c r="A12" s="136" t="s">
        <v>132</v>
      </c>
      <c r="B12" s="137"/>
      <c r="C12" s="137"/>
      <c r="D12" s="137"/>
      <c r="E12" s="137"/>
      <c r="F12" s="138"/>
    </row>
    <row r="13" spans="1:6" ht="15" customHeight="1" x14ac:dyDescent="0.35">
      <c r="A13" s="77" t="s">
        <v>134</v>
      </c>
      <c r="B13" s="85"/>
      <c r="C13" s="77" t="s">
        <v>135</v>
      </c>
      <c r="D13" s="141"/>
      <c r="E13" s="141"/>
      <c r="F13" s="141"/>
    </row>
    <row r="14" spans="1:6" s="1" customFormat="1" ht="8.5" thickBot="1" x14ac:dyDescent="0.25">
      <c r="A14" s="6"/>
      <c r="B14" s="6"/>
      <c r="C14" s="6"/>
      <c r="D14" s="6"/>
      <c r="E14" s="6"/>
      <c r="F14" s="6"/>
    </row>
    <row r="15" spans="1:6" s="1" customFormat="1" ht="15" customHeight="1" x14ac:dyDescent="0.2">
      <c r="A15" s="125" t="s">
        <v>139</v>
      </c>
      <c r="B15" s="126"/>
      <c r="C15" s="126"/>
      <c r="D15" s="126"/>
      <c r="E15" s="126"/>
      <c r="F15" s="127"/>
    </row>
    <row r="16" spans="1:6" s="1" customFormat="1" ht="15" customHeight="1" thickBot="1" x14ac:dyDescent="0.25">
      <c r="A16" s="128"/>
      <c r="B16" s="129"/>
      <c r="C16" s="129"/>
      <c r="D16" s="129"/>
      <c r="E16" s="129"/>
      <c r="F16" s="130"/>
    </row>
    <row r="17" spans="1:12" s="1" customFormat="1" ht="15" hidden="1" customHeight="1" x14ac:dyDescent="0.2">
      <c r="A17" s="83">
        <f>COUNTIF(C20:C25,"&gt;0")</f>
        <v>0</v>
      </c>
      <c r="B17" s="83" t="e">
        <f>(B6*7000)/A17</f>
        <v>#DIV/0!</v>
      </c>
      <c r="C17" s="83"/>
      <c r="D17" s="83"/>
      <c r="E17" s="83"/>
      <c r="F17" s="83"/>
    </row>
    <row r="18" spans="1:12" s="1" customFormat="1" ht="8.5" thickBot="1" x14ac:dyDescent="0.25"/>
    <row r="19" spans="1:12" ht="14.25" customHeight="1" x14ac:dyDescent="0.35">
      <c r="A19" s="12" t="s">
        <v>0</v>
      </c>
      <c r="B19" s="59"/>
      <c r="C19" s="13" t="s">
        <v>3</v>
      </c>
      <c r="D19" s="13" t="s">
        <v>4</v>
      </c>
      <c r="E19" s="13" t="s">
        <v>137</v>
      </c>
      <c r="F19" s="14" t="s">
        <v>5</v>
      </c>
    </row>
    <row r="20" spans="1:12" x14ac:dyDescent="0.35">
      <c r="A20" s="15" t="s">
        <v>10</v>
      </c>
      <c r="B20" s="60"/>
      <c r="C20" s="78">
        <f>F53</f>
        <v>0</v>
      </c>
      <c r="D20" s="78">
        <f>0.1*C20</f>
        <v>0</v>
      </c>
      <c r="E20" s="78">
        <f>IF(C20&gt;0,B17,0)</f>
        <v>0</v>
      </c>
      <c r="F20" s="79">
        <f>C20+D20+E20</f>
        <v>0</v>
      </c>
    </row>
    <row r="21" spans="1:12" x14ac:dyDescent="0.35">
      <c r="A21" s="15" t="s">
        <v>1</v>
      </c>
      <c r="B21" s="60"/>
      <c r="C21" s="78">
        <f>F75</f>
        <v>0</v>
      </c>
      <c r="D21" s="78">
        <f t="shared" ref="D21:D25" si="0">0.1*C21</f>
        <v>0</v>
      </c>
      <c r="E21" s="78">
        <f>IF(C21&gt;0,B17,0)</f>
        <v>0</v>
      </c>
      <c r="F21" s="79">
        <f t="shared" ref="F21:F25" si="1">C21+D21+E21</f>
        <v>0</v>
      </c>
      <c r="I21" s="7"/>
      <c r="J21" s="8"/>
      <c r="K21" s="8"/>
      <c r="L21" s="8"/>
    </row>
    <row r="22" spans="1:12" x14ac:dyDescent="0.35">
      <c r="A22" s="15" t="s">
        <v>89</v>
      </c>
      <c r="B22" s="60"/>
      <c r="C22" s="78">
        <f>F86+F94+F120+F138+F144</f>
        <v>0</v>
      </c>
      <c r="D22" s="78">
        <f t="shared" si="0"/>
        <v>0</v>
      </c>
      <c r="E22" s="78">
        <f>IF(C22&gt;0,B17,0)</f>
        <v>0</v>
      </c>
      <c r="F22" s="79">
        <f t="shared" si="1"/>
        <v>0</v>
      </c>
    </row>
    <row r="23" spans="1:12" x14ac:dyDescent="0.35">
      <c r="A23" s="15" t="s">
        <v>142</v>
      </c>
      <c r="B23" s="60"/>
      <c r="C23" s="78">
        <f>F154</f>
        <v>0</v>
      </c>
      <c r="D23" s="78">
        <f t="shared" si="0"/>
        <v>0</v>
      </c>
      <c r="E23" s="78">
        <f>IF(C23&gt;0,B17,0)</f>
        <v>0</v>
      </c>
      <c r="F23" s="79">
        <f t="shared" si="1"/>
        <v>0</v>
      </c>
    </row>
    <row r="24" spans="1:12" x14ac:dyDescent="0.35">
      <c r="A24" s="15" t="s">
        <v>81</v>
      </c>
      <c r="B24" s="60"/>
      <c r="C24" s="78">
        <f>F162</f>
        <v>0</v>
      </c>
      <c r="D24" s="78">
        <f t="shared" si="0"/>
        <v>0</v>
      </c>
      <c r="E24" s="78">
        <f>IF(C24&gt;0,B17,0)</f>
        <v>0</v>
      </c>
      <c r="F24" s="79">
        <f t="shared" si="1"/>
        <v>0</v>
      </c>
    </row>
    <row r="25" spans="1:12" x14ac:dyDescent="0.35">
      <c r="A25" s="15" t="s">
        <v>86</v>
      </c>
      <c r="B25" s="60"/>
      <c r="C25" s="78">
        <f>F173</f>
        <v>0</v>
      </c>
      <c r="D25" s="78">
        <f t="shared" si="0"/>
        <v>0</v>
      </c>
      <c r="E25" s="78">
        <f>IF(C25&gt;0,B17,0)</f>
        <v>0</v>
      </c>
      <c r="F25" s="79">
        <f t="shared" si="1"/>
        <v>0</v>
      </c>
    </row>
    <row r="26" spans="1:12" x14ac:dyDescent="0.35">
      <c r="A26" s="15"/>
      <c r="B26" s="60"/>
      <c r="C26" s="110" t="s">
        <v>141</v>
      </c>
      <c r="D26" s="110"/>
      <c r="E26" s="91">
        <f>SUM(E20:E25)</f>
        <v>0</v>
      </c>
      <c r="F26" s="16"/>
    </row>
    <row r="27" spans="1:12" ht="15" thickBot="1" x14ac:dyDescent="0.4">
      <c r="A27" s="17" t="s">
        <v>2</v>
      </c>
      <c r="B27" s="61"/>
      <c r="C27" s="18"/>
      <c r="D27" s="18"/>
      <c r="E27" s="18"/>
      <c r="F27" s="19">
        <f>SUM(F20:F26)</f>
        <v>0</v>
      </c>
    </row>
    <row r="28" spans="1:12" s="1" customFormat="1" ht="13.5" thickBot="1" x14ac:dyDescent="0.35">
      <c r="A28" s="20"/>
      <c r="B28" s="20"/>
      <c r="C28" s="20"/>
      <c r="D28" s="20"/>
      <c r="E28" s="20"/>
      <c r="F28" s="20"/>
    </row>
    <row r="29" spans="1:12" x14ac:dyDescent="0.35">
      <c r="A29" s="21" t="s">
        <v>154</v>
      </c>
      <c r="B29" s="62"/>
      <c r="C29" s="22" t="s">
        <v>6</v>
      </c>
      <c r="D29" s="22" t="s">
        <v>7</v>
      </c>
      <c r="E29" s="22" t="s">
        <v>8</v>
      </c>
      <c r="F29" s="23" t="s">
        <v>5</v>
      </c>
    </row>
    <row r="30" spans="1:12" x14ac:dyDescent="0.35">
      <c r="A30" s="24" t="s">
        <v>153</v>
      </c>
      <c r="B30" s="63"/>
      <c r="C30" s="25">
        <f>SUM(C43:C48)</f>
        <v>0</v>
      </c>
      <c r="D30" s="26" t="s">
        <v>9</v>
      </c>
      <c r="E30" s="27">
        <v>3.5</v>
      </c>
      <c r="F30" s="80">
        <f>IF(C30=0,0,IF(C30&lt;120.5,500,C30*E30))</f>
        <v>0</v>
      </c>
      <c r="H30" s="7"/>
    </row>
    <row r="31" spans="1:12" x14ac:dyDescent="0.35">
      <c r="A31" s="24" t="s">
        <v>143</v>
      </c>
      <c r="B31" s="63"/>
      <c r="C31" s="25">
        <f>C50</f>
        <v>0</v>
      </c>
      <c r="D31" s="26" t="str">
        <f>D50</f>
        <v>EA</v>
      </c>
      <c r="E31" s="27">
        <f>1000</f>
        <v>1000</v>
      </c>
      <c r="F31" s="80">
        <f>E31*C31</f>
        <v>0</v>
      </c>
      <c r="H31" s="7"/>
    </row>
    <row r="32" spans="1:12" x14ac:dyDescent="0.35">
      <c r="A32" s="24" t="s">
        <v>144</v>
      </c>
      <c r="B32" s="63"/>
      <c r="C32" s="25">
        <f>C161</f>
        <v>0</v>
      </c>
      <c r="D32" s="26" t="str">
        <f>D161</f>
        <v>EA</v>
      </c>
      <c r="E32" s="27">
        <v>40</v>
      </c>
      <c r="F32" s="80">
        <f t="shared" ref="F32:F34" si="2">E32*C32</f>
        <v>0</v>
      </c>
      <c r="H32" s="7"/>
    </row>
    <row r="33" spans="1:8" x14ac:dyDescent="0.35">
      <c r="A33" s="24" t="s">
        <v>145</v>
      </c>
      <c r="B33" s="63"/>
      <c r="C33" s="25">
        <f>C51</f>
        <v>0</v>
      </c>
      <c r="D33" s="26" t="str">
        <f>D51</f>
        <v>EA</v>
      </c>
      <c r="E33" s="27">
        <v>150</v>
      </c>
      <c r="F33" s="80">
        <f t="shared" si="2"/>
        <v>0</v>
      </c>
      <c r="H33" s="7"/>
    </row>
    <row r="34" spans="1:8" x14ac:dyDescent="0.35">
      <c r="A34" s="24" t="s">
        <v>146</v>
      </c>
      <c r="B34" s="63"/>
      <c r="C34" s="25">
        <f>C52</f>
        <v>0</v>
      </c>
      <c r="D34" s="26" t="str">
        <f>D52</f>
        <v>EA</v>
      </c>
      <c r="E34" s="27">
        <f>75</f>
        <v>75</v>
      </c>
      <c r="F34" s="80">
        <f t="shared" si="2"/>
        <v>0</v>
      </c>
      <c r="H34" s="7"/>
    </row>
    <row r="35" spans="1:8" x14ac:dyDescent="0.35">
      <c r="A35" s="24" t="s">
        <v>151</v>
      </c>
      <c r="B35" s="63"/>
      <c r="C35" s="25">
        <f>SUM(C57:C63)</f>
        <v>0</v>
      </c>
      <c r="D35" s="26" t="s">
        <v>9</v>
      </c>
      <c r="E35" s="27">
        <v>4.1500000000000004</v>
      </c>
      <c r="F35" s="80">
        <f>IF(C35=0,0,IF(C35&lt;240,1000,C35*E35))</f>
        <v>0</v>
      </c>
      <c r="H35" s="7"/>
    </row>
    <row r="36" spans="1:8" x14ac:dyDescent="0.35">
      <c r="A36" s="24" t="s">
        <v>147</v>
      </c>
      <c r="B36" s="63"/>
      <c r="C36" s="25">
        <f>SUM(C64:C65)</f>
        <v>0</v>
      </c>
      <c r="D36" s="26" t="str">
        <f>D64</f>
        <v>EA</v>
      </c>
      <c r="E36" s="27">
        <v>260</v>
      </c>
      <c r="F36" s="80">
        <f>E36*C36</f>
        <v>0</v>
      </c>
      <c r="H36" s="7"/>
    </row>
    <row r="37" spans="1:8" x14ac:dyDescent="0.35">
      <c r="A37" s="24" t="s">
        <v>152</v>
      </c>
      <c r="B37" s="63"/>
      <c r="C37" s="25">
        <f>SUM(C66:C72)</f>
        <v>0</v>
      </c>
      <c r="D37" s="26" t="s">
        <v>9</v>
      </c>
      <c r="E37" s="27">
        <v>4.1500000000000004</v>
      </c>
      <c r="F37" s="80">
        <f>IF(C37=0,0,IF(C37&lt;120.5,500,C37*E37))</f>
        <v>0</v>
      </c>
      <c r="H37" s="7"/>
    </row>
    <row r="38" spans="1:8" x14ac:dyDescent="0.35">
      <c r="A38" s="24" t="s">
        <v>155</v>
      </c>
      <c r="B38" s="63"/>
      <c r="C38" s="25">
        <f>C74</f>
        <v>0</v>
      </c>
      <c r="D38" s="26" t="str">
        <f>D74</f>
        <v>EA</v>
      </c>
      <c r="E38" s="27">
        <v>400</v>
      </c>
      <c r="F38" s="80">
        <f>E38*C38</f>
        <v>0</v>
      </c>
    </row>
    <row r="39" spans="1:8" ht="15" thickBot="1" x14ac:dyDescent="0.4">
      <c r="A39" s="28" t="s">
        <v>156</v>
      </c>
      <c r="B39" s="29"/>
      <c r="C39" s="93">
        <f>C49+C73+C160+C172</f>
        <v>0</v>
      </c>
      <c r="D39" s="92" t="s">
        <v>22</v>
      </c>
      <c r="E39" s="95">
        <v>400</v>
      </c>
      <c r="F39" s="94">
        <f>E39*C39</f>
        <v>0</v>
      </c>
    </row>
    <row r="40" spans="1:8" s="1" customFormat="1" ht="13" x14ac:dyDescent="0.3">
      <c r="A40" s="20"/>
      <c r="B40" s="20"/>
      <c r="C40" s="20"/>
      <c r="D40" s="20"/>
      <c r="E40" s="20"/>
      <c r="F40" s="20"/>
    </row>
    <row r="41" spans="1:8" s="1" customFormat="1" ht="13.5" thickBot="1" x14ac:dyDescent="0.35">
      <c r="A41" s="20"/>
      <c r="B41" s="20"/>
      <c r="C41" s="20"/>
      <c r="D41" s="20"/>
      <c r="E41" s="20"/>
      <c r="F41" s="20"/>
    </row>
    <row r="42" spans="1:8" ht="15" thickBot="1" x14ac:dyDescent="0.4">
      <c r="A42" s="30" t="s">
        <v>10</v>
      </c>
      <c r="B42" s="64"/>
      <c r="C42" s="31" t="s">
        <v>6</v>
      </c>
      <c r="D42" s="31" t="s">
        <v>7</v>
      </c>
      <c r="E42" s="31" t="s">
        <v>8</v>
      </c>
      <c r="F42" s="32" t="s">
        <v>5</v>
      </c>
    </row>
    <row r="43" spans="1:8" ht="15" thickBot="1" x14ac:dyDescent="0.4">
      <c r="A43" s="96" t="s">
        <v>11</v>
      </c>
      <c r="B43" s="97"/>
      <c r="C43" s="34"/>
      <c r="D43" s="35" t="s">
        <v>9</v>
      </c>
      <c r="E43" s="36">
        <v>65</v>
      </c>
      <c r="F43" s="36">
        <f>E43*C43</f>
        <v>0</v>
      </c>
    </row>
    <row r="44" spans="1:8" ht="15" thickBot="1" x14ac:dyDescent="0.4">
      <c r="A44" s="96" t="s">
        <v>12</v>
      </c>
      <c r="B44" s="97"/>
      <c r="C44" s="34"/>
      <c r="D44" s="35" t="s">
        <v>9</v>
      </c>
      <c r="E44" s="36">
        <v>70</v>
      </c>
      <c r="F44" s="36">
        <f t="shared" ref="F44:F50" si="3">E44*C44</f>
        <v>0</v>
      </c>
    </row>
    <row r="45" spans="1:8" ht="15" thickBot="1" x14ac:dyDescent="0.4">
      <c r="A45" s="96" t="s">
        <v>13</v>
      </c>
      <c r="B45" s="97"/>
      <c r="C45" s="34"/>
      <c r="D45" s="35" t="s">
        <v>9</v>
      </c>
      <c r="E45" s="36">
        <v>105</v>
      </c>
      <c r="F45" s="36">
        <f t="shared" si="3"/>
        <v>0</v>
      </c>
    </row>
    <row r="46" spans="1:8" ht="15" thickBot="1" x14ac:dyDescent="0.4">
      <c r="A46" s="96" t="s">
        <v>14</v>
      </c>
      <c r="B46" s="97"/>
      <c r="C46" s="34"/>
      <c r="D46" s="35" t="s">
        <v>9</v>
      </c>
      <c r="E46" s="36">
        <v>100</v>
      </c>
      <c r="F46" s="36">
        <f t="shared" si="3"/>
        <v>0</v>
      </c>
    </row>
    <row r="47" spans="1:8" ht="15" thickBot="1" x14ac:dyDescent="0.4">
      <c r="A47" s="96" t="s">
        <v>15</v>
      </c>
      <c r="B47" s="97"/>
      <c r="C47" s="34"/>
      <c r="D47" s="35" t="s">
        <v>9</v>
      </c>
      <c r="E47" s="36">
        <v>110</v>
      </c>
      <c r="F47" s="36">
        <f t="shared" si="3"/>
        <v>0</v>
      </c>
    </row>
    <row r="48" spans="1:8" ht="15" thickBot="1" x14ac:dyDescent="0.4">
      <c r="A48" s="96" t="s">
        <v>16</v>
      </c>
      <c r="B48" s="97"/>
      <c r="C48" s="34"/>
      <c r="D48" s="35" t="s">
        <v>9</v>
      </c>
      <c r="E48" s="36">
        <v>140</v>
      </c>
      <c r="F48" s="36">
        <f t="shared" si="3"/>
        <v>0</v>
      </c>
    </row>
    <row r="49" spans="1:6" ht="15" thickBot="1" x14ac:dyDescent="0.4">
      <c r="A49" s="33" t="s">
        <v>17</v>
      </c>
      <c r="B49" s="33"/>
      <c r="C49" s="34"/>
      <c r="D49" s="35" t="s">
        <v>21</v>
      </c>
      <c r="E49" s="37"/>
      <c r="F49" s="36">
        <f t="shared" si="3"/>
        <v>0</v>
      </c>
    </row>
    <row r="50" spans="1:6" ht="15" thickBot="1" x14ac:dyDescent="0.4">
      <c r="A50" s="96" t="s">
        <v>18</v>
      </c>
      <c r="B50" s="97"/>
      <c r="C50" s="34"/>
      <c r="D50" s="35" t="s">
        <v>22</v>
      </c>
      <c r="E50" s="36">
        <v>4000</v>
      </c>
      <c r="F50" s="36">
        <f t="shared" si="3"/>
        <v>0</v>
      </c>
    </row>
    <row r="51" spans="1:6" ht="15" thickBot="1" x14ac:dyDescent="0.4">
      <c r="A51" s="96" t="s">
        <v>148</v>
      </c>
      <c r="B51" s="97"/>
      <c r="C51" s="34"/>
      <c r="D51" s="35" t="s">
        <v>22</v>
      </c>
      <c r="E51" s="116"/>
      <c r="F51" s="117"/>
    </row>
    <row r="52" spans="1:6" ht="15" thickBot="1" x14ac:dyDescent="0.4">
      <c r="A52" s="96" t="s">
        <v>149</v>
      </c>
      <c r="B52" s="97"/>
      <c r="C52" s="34"/>
      <c r="D52" s="35" t="s">
        <v>22</v>
      </c>
      <c r="E52" s="116"/>
      <c r="F52" s="117"/>
    </row>
    <row r="53" spans="1:6" x14ac:dyDescent="0.35">
      <c r="A53" s="9" t="s">
        <v>19</v>
      </c>
      <c r="B53" s="65"/>
      <c r="C53" s="10"/>
      <c r="D53" s="10"/>
      <c r="E53" s="106" t="s">
        <v>93</v>
      </c>
      <c r="F53" s="104">
        <f>SUM(F43:F50)</f>
        <v>0</v>
      </c>
    </row>
    <row r="54" spans="1:6" ht="15" thickBot="1" x14ac:dyDescent="0.4">
      <c r="A54" s="5" t="s">
        <v>20</v>
      </c>
      <c r="B54" s="66"/>
      <c r="C54" s="4"/>
      <c r="D54" s="4"/>
      <c r="E54" s="107"/>
      <c r="F54" s="105"/>
    </row>
    <row r="55" spans="1:6" s="1" customFormat="1" ht="13.5" thickBot="1" x14ac:dyDescent="0.35">
      <c r="A55" s="20"/>
      <c r="B55" s="20"/>
      <c r="C55" s="20"/>
      <c r="D55" s="20"/>
      <c r="E55" s="20"/>
      <c r="F55" s="20"/>
    </row>
    <row r="56" spans="1:6" ht="15" thickBot="1" x14ac:dyDescent="0.4">
      <c r="A56" s="30" t="s">
        <v>1</v>
      </c>
      <c r="B56" s="64"/>
      <c r="C56" s="31" t="s">
        <v>6</v>
      </c>
      <c r="D56" s="31" t="s">
        <v>7</v>
      </c>
      <c r="E56" s="31" t="s">
        <v>8</v>
      </c>
      <c r="F56" s="32" t="s">
        <v>5</v>
      </c>
    </row>
    <row r="57" spans="1:6" ht="15" thickBot="1" x14ac:dyDescent="0.4">
      <c r="A57" s="96" t="s">
        <v>12</v>
      </c>
      <c r="B57" s="97"/>
      <c r="C57" s="34"/>
      <c r="D57" s="35" t="s">
        <v>9</v>
      </c>
      <c r="E57" s="36">
        <v>110</v>
      </c>
      <c r="F57" s="36">
        <f>E57*C57</f>
        <v>0</v>
      </c>
    </row>
    <row r="58" spans="1:6" ht="15" thickBot="1" x14ac:dyDescent="0.4">
      <c r="A58" s="96" t="s">
        <v>13</v>
      </c>
      <c r="B58" s="97"/>
      <c r="C58" s="34"/>
      <c r="D58" s="35" t="s">
        <v>9</v>
      </c>
      <c r="E58" s="36">
        <v>130</v>
      </c>
      <c r="F58" s="36">
        <f t="shared" ref="F58:F73" si="4">E58*C58</f>
        <v>0</v>
      </c>
    </row>
    <row r="59" spans="1:6" ht="15" thickBot="1" x14ac:dyDescent="0.4">
      <c r="A59" s="96" t="s">
        <v>14</v>
      </c>
      <c r="B59" s="97"/>
      <c r="C59" s="34"/>
      <c r="D59" s="35" t="s">
        <v>9</v>
      </c>
      <c r="E59" s="36">
        <v>155</v>
      </c>
      <c r="F59" s="36">
        <f t="shared" si="4"/>
        <v>0</v>
      </c>
    </row>
    <row r="60" spans="1:6" ht="15" thickBot="1" x14ac:dyDescent="0.4">
      <c r="A60" s="96" t="s">
        <v>23</v>
      </c>
      <c r="B60" s="97"/>
      <c r="C60" s="34"/>
      <c r="D60" s="35" t="s">
        <v>9</v>
      </c>
      <c r="E60" s="36">
        <v>175</v>
      </c>
      <c r="F60" s="36">
        <f t="shared" si="4"/>
        <v>0</v>
      </c>
    </row>
    <row r="61" spans="1:6" ht="15" thickBot="1" x14ac:dyDescent="0.4">
      <c r="A61" s="96" t="s">
        <v>24</v>
      </c>
      <c r="B61" s="97"/>
      <c r="C61" s="34"/>
      <c r="D61" s="35" t="s">
        <v>9</v>
      </c>
      <c r="E61" s="36">
        <v>190</v>
      </c>
      <c r="F61" s="36">
        <f t="shared" si="4"/>
        <v>0</v>
      </c>
    </row>
    <row r="62" spans="1:6" ht="15" thickBot="1" x14ac:dyDescent="0.4">
      <c r="A62" s="96" t="s">
        <v>16</v>
      </c>
      <c r="B62" s="97"/>
      <c r="C62" s="34"/>
      <c r="D62" s="35" t="s">
        <v>9</v>
      </c>
      <c r="E62" s="36">
        <v>250</v>
      </c>
      <c r="F62" s="36">
        <f t="shared" si="4"/>
        <v>0</v>
      </c>
    </row>
    <row r="63" spans="1:6" ht="15" thickBot="1" x14ac:dyDescent="0.4">
      <c r="A63" s="96" t="s">
        <v>25</v>
      </c>
      <c r="B63" s="97"/>
      <c r="C63" s="34"/>
      <c r="D63" s="35" t="s">
        <v>9</v>
      </c>
      <c r="E63" s="36">
        <v>270</v>
      </c>
      <c r="F63" s="36">
        <f t="shared" si="4"/>
        <v>0</v>
      </c>
    </row>
    <row r="64" spans="1:6" ht="15" thickBot="1" x14ac:dyDescent="0.4">
      <c r="A64" s="96" t="s">
        <v>26</v>
      </c>
      <c r="B64" s="97"/>
      <c r="C64" s="34"/>
      <c r="D64" s="35" t="s">
        <v>22</v>
      </c>
      <c r="E64" s="36">
        <v>3500</v>
      </c>
      <c r="F64" s="36">
        <f t="shared" si="4"/>
        <v>0</v>
      </c>
    </row>
    <row r="65" spans="1:6" ht="15" thickBot="1" x14ac:dyDescent="0.4">
      <c r="A65" s="96" t="s">
        <v>27</v>
      </c>
      <c r="B65" s="97"/>
      <c r="C65" s="34"/>
      <c r="D65" s="35" t="s">
        <v>22</v>
      </c>
      <c r="E65" s="36">
        <v>4200</v>
      </c>
      <c r="F65" s="36">
        <f t="shared" si="4"/>
        <v>0</v>
      </c>
    </row>
    <row r="66" spans="1:6" ht="15" thickBot="1" x14ac:dyDescent="0.4">
      <c r="A66" s="96" t="s">
        <v>28</v>
      </c>
      <c r="B66" s="97"/>
      <c r="C66" s="34"/>
      <c r="D66" s="35" t="s">
        <v>9</v>
      </c>
      <c r="E66" s="36">
        <v>60</v>
      </c>
      <c r="F66" s="36">
        <f t="shared" si="4"/>
        <v>0</v>
      </c>
    </row>
    <row r="67" spans="1:6" ht="15" thickBot="1" x14ac:dyDescent="0.4">
      <c r="A67" s="96" t="s">
        <v>29</v>
      </c>
      <c r="B67" s="97"/>
      <c r="C67" s="34"/>
      <c r="D67" s="35" t="s">
        <v>9</v>
      </c>
      <c r="E67" s="36">
        <v>65</v>
      </c>
      <c r="F67" s="36">
        <f t="shared" si="4"/>
        <v>0</v>
      </c>
    </row>
    <row r="68" spans="1:6" ht="15" thickBot="1" x14ac:dyDescent="0.4">
      <c r="A68" s="96" t="s">
        <v>30</v>
      </c>
      <c r="B68" s="97"/>
      <c r="C68" s="34"/>
      <c r="D68" s="35" t="s">
        <v>9</v>
      </c>
      <c r="E68" s="36">
        <v>70</v>
      </c>
      <c r="F68" s="36">
        <f t="shared" si="4"/>
        <v>0</v>
      </c>
    </row>
    <row r="69" spans="1:6" ht="15" thickBot="1" x14ac:dyDescent="0.4">
      <c r="A69" s="96" t="s">
        <v>31</v>
      </c>
      <c r="B69" s="97"/>
      <c r="C69" s="34"/>
      <c r="D69" s="35" t="s">
        <v>9</v>
      </c>
      <c r="E69" s="36">
        <v>105</v>
      </c>
      <c r="F69" s="36">
        <f t="shared" si="4"/>
        <v>0</v>
      </c>
    </row>
    <row r="70" spans="1:6" ht="15" thickBot="1" x14ac:dyDescent="0.4">
      <c r="A70" s="96" t="s">
        <v>32</v>
      </c>
      <c r="B70" s="97"/>
      <c r="C70" s="34"/>
      <c r="D70" s="35" t="s">
        <v>9</v>
      </c>
      <c r="E70" s="36">
        <v>100</v>
      </c>
      <c r="F70" s="36">
        <f t="shared" si="4"/>
        <v>0</v>
      </c>
    </row>
    <row r="71" spans="1:6" ht="15" thickBot="1" x14ac:dyDescent="0.4">
      <c r="A71" s="96" t="s">
        <v>33</v>
      </c>
      <c r="B71" s="97"/>
      <c r="C71" s="34"/>
      <c r="D71" s="35" t="s">
        <v>9</v>
      </c>
      <c r="E71" s="36">
        <v>110</v>
      </c>
      <c r="F71" s="36">
        <f t="shared" si="4"/>
        <v>0</v>
      </c>
    </row>
    <row r="72" spans="1:6" ht="15" thickBot="1" x14ac:dyDescent="0.4">
      <c r="A72" s="96" t="s">
        <v>34</v>
      </c>
      <c r="B72" s="97"/>
      <c r="C72" s="34"/>
      <c r="D72" s="35" t="s">
        <v>9</v>
      </c>
      <c r="E72" s="36">
        <v>140</v>
      </c>
      <c r="F72" s="36">
        <f t="shared" si="4"/>
        <v>0</v>
      </c>
    </row>
    <row r="73" spans="1:6" ht="15" thickBot="1" x14ac:dyDescent="0.4">
      <c r="A73" s="33" t="s">
        <v>35</v>
      </c>
      <c r="B73" s="33"/>
      <c r="C73" s="34"/>
      <c r="D73" s="35" t="s">
        <v>21</v>
      </c>
      <c r="E73" s="37"/>
      <c r="F73" s="36">
        <f t="shared" si="4"/>
        <v>0</v>
      </c>
    </row>
    <row r="74" spans="1:6" ht="15" thickBot="1" x14ac:dyDescent="0.4">
      <c r="A74" s="96" t="s">
        <v>150</v>
      </c>
      <c r="B74" s="97"/>
      <c r="C74" s="34"/>
      <c r="D74" s="35" t="s">
        <v>22</v>
      </c>
      <c r="E74" s="116"/>
      <c r="F74" s="117"/>
    </row>
    <row r="75" spans="1:6" x14ac:dyDescent="0.35">
      <c r="A75" s="9" t="s">
        <v>36</v>
      </c>
      <c r="B75" s="65"/>
      <c r="C75" s="10"/>
      <c r="D75" s="10"/>
      <c r="E75" s="106" t="s">
        <v>92</v>
      </c>
      <c r="F75" s="104">
        <f>SUM(F57:F73)</f>
        <v>0</v>
      </c>
    </row>
    <row r="76" spans="1:6" ht="15" thickBot="1" x14ac:dyDescent="0.4">
      <c r="A76" s="5" t="s">
        <v>20</v>
      </c>
      <c r="B76" s="66"/>
      <c r="C76" s="4"/>
      <c r="D76" s="4"/>
      <c r="E76" s="107"/>
      <c r="F76" s="105"/>
    </row>
    <row r="77" spans="1:6" ht="15" thickBot="1" x14ac:dyDescent="0.4">
      <c r="A77" s="30" t="s">
        <v>46</v>
      </c>
      <c r="B77" s="64"/>
      <c r="C77" s="31" t="s">
        <v>6</v>
      </c>
      <c r="D77" s="31" t="s">
        <v>7</v>
      </c>
      <c r="E77" s="31" t="s">
        <v>8</v>
      </c>
      <c r="F77" s="32" t="s">
        <v>5</v>
      </c>
    </row>
    <row r="78" spans="1:6" ht="15" thickBot="1" x14ac:dyDescent="0.4">
      <c r="A78" s="96" t="s">
        <v>37</v>
      </c>
      <c r="B78" s="97"/>
      <c r="C78" s="34"/>
      <c r="D78" s="35" t="s">
        <v>45</v>
      </c>
      <c r="E78" s="36">
        <v>60</v>
      </c>
      <c r="F78" s="36">
        <f>E78*C78</f>
        <v>0</v>
      </c>
    </row>
    <row r="79" spans="1:6" ht="15" thickBot="1" x14ac:dyDescent="0.4">
      <c r="A79" s="96" t="s">
        <v>90</v>
      </c>
      <c r="B79" s="97"/>
      <c r="C79" s="34"/>
      <c r="D79" s="35" t="s">
        <v>45</v>
      </c>
      <c r="E79" s="36">
        <v>65</v>
      </c>
      <c r="F79" s="36">
        <f t="shared" ref="F79:F84" si="5">E79*C79</f>
        <v>0</v>
      </c>
    </row>
    <row r="80" spans="1:6" ht="15" thickBot="1" x14ac:dyDescent="0.4">
      <c r="A80" s="96" t="s">
        <v>91</v>
      </c>
      <c r="B80" s="97"/>
      <c r="C80" s="34"/>
      <c r="D80" s="35" t="s">
        <v>45</v>
      </c>
      <c r="E80" s="36">
        <v>95</v>
      </c>
      <c r="F80" s="36">
        <f t="shared" si="5"/>
        <v>0</v>
      </c>
    </row>
    <row r="81" spans="1:6" ht="15" thickBot="1" x14ac:dyDescent="0.4">
      <c r="A81" s="96" t="s">
        <v>38</v>
      </c>
      <c r="B81" s="97"/>
      <c r="C81" s="34"/>
      <c r="D81" s="35" t="s">
        <v>9</v>
      </c>
      <c r="E81" s="81">
        <v>13</v>
      </c>
      <c r="F81" s="36">
        <f t="shared" si="5"/>
        <v>0</v>
      </c>
    </row>
    <row r="82" spans="1:6" ht="15" thickBot="1" x14ac:dyDescent="0.4">
      <c r="A82" s="96" t="s">
        <v>39</v>
      </c>
      <c r="B82" s="97"/>
      <c r="C82" s="34"/>
      <c r="D82" s="35" t="s">
        <v>9</v>
      </c>
      <c r="E82" s="36">
        <v>15</v>
      </c>
      <c r="F82" s="36">
        <f t="shared" si="5"/>
        <v>0</v>
      </c>
    </row>
    <row r="83" spans="1:6" ht="15" thickBot="1" x14ac:dyDescent="0.4">
      <c r="A83" s="96" t="s">
        <v>40</v>
      </c>
      <c r="B83" s="97"/>
      <c r="C83" s="34"/>
      <c r="D83" s="35" t="s">
        <v>22</v>
      </c>
      <c r="E83" s="36">
        <v>10000</v>
      </c>
      <c r="F83" s="36">
        <f t="shared" si="5"/>
        <v>0</v>
      </c>
    </row>
    <row r="84" spans="1:6" ht="15" thickBot="1" x14ac:dyDescent="0.4">
      <c r="A84" s="96" t="s">
        <v>41</v>
      </c>
      <c r="B84" s="97"/>
      <c r="C84" s="34"/>
      <c r="D84" s="35" t="s">
        <v>22</v>
      </c>
      <c r="E84" s="36">
        <v>10000</v>
      </c>
      <c r="F84" s="36">
        <f t="shared" si="5"/>
        <v>0</v>
      </c>
    </row>
    <row r="85" spans="1:6" ht="15" thickBot="1" x14ac:dyDescent="0.4">
      <c r="A85" s="96" t="s">
        <v>42</v>
      </c>
      <c r="B85" s="97"/>
      <c r="C85" s="38">
        <v>0.05</v>
      </c>
      <c r="D85" s="35" t="s">
        <v>43</v>
      </c>
      <c r="E85" s="36">
        <f>SUM(F78:F84)</f>
        <v>0</v>
      </c>
      <c r="F85" s="36">
        <f>0.05*E85</f>
        <v>0</v>
      </c>
    </row>
    <row r="86" spans="1:6" x14ac:dyDescent="0.35">
      <c r="A86" s="111" t="s">
        <v>44</v>
      </c>
      <c r="B86" s="67"/>
      <c r="C86" s="10"/>
      <c r="D86" s="10"/>
      <c r="E86" s="106" t="s">
        <v>94</v>
      </c>
      <c r="F86" s="104">
        <f>SUM(F78:F85)</f>
        <v>0</v>
      </c>
    </row>
    <row r="87" spans="1:6" ht="15" thickBot="1" x14ac:dyDescent="0.4">
      <c r="A87" s="112"/>
      <c r="B87" s="68"/>
      <c r="C87" s="4"/>
      <c r="D87" s="4"/>
      <c r="E87" s="107"/>
      <c r="F87" s="105"/>
    </row>
    <row r="88" spans="1:6" s="1" customFormat="1" ht="13.5" thickBot="1" x14ac:dyDescent="0.35">
      <c r="A88" s="39"/>
      <c r="B88" s="39"/>
      <c r="C88" s="40"/>
      <c r="D88" s="40"/>
      <c r="E88" s="41"/>
      <c r="F88" s="42"/>
    </row>
    <row r="89" spans="1:6" x14ac:dyDescent="0.35">
      <c r="A89" s="43" t="s">
        <v>73</v>
      </c>
      <c r="B89" s="43"/>
      <c r="C89" s="31" t="s">
        <v>6</v>
      </c>
      <c r="D89" s="31" t="s">
        <v>7</v>
      </c>
      <c r="E89" s="31" t="s">
        <v>8</v>
      </c>
      <c r="F89" s="32" t="s">
        <v>5</v>
      </c>
    </row>
    <row r="90" spans="1:6" x14ac:dyDescent="0.35">
      <c r="A90" s="108" t="s">
        <v>100</v>
      </c>
      <c r="B90" s="109"/>
      <c r="C90" s="44"/>
      <c r="D90" s="45" t="s">
        <v>48</v>
      </c>
      <c r="E90" s="82">
        <v>8</v>
      </c>
      <c r="F90" s="46">
        <f>E90*C90</f>
        <v>0</v>
      </c>
    </row>
    <row r="91" spans="1:6" x14ac:dyDescent="0.35">
      <c r="A91" s="108" t="s">
        <v>101</v>
      </c>
      <c r="B91" s="109"/>
      <c r="C91" s="44"/>
      <c r="D91" s="45" t="s">
        <v>48</v>
      </c>
      <c r="E91" s="46">
        <v>14</v>
      </c>
      <c r="F91" s="46">
        <f t="shared" ref="F91:F93" si="6">E91*C91</f>
        <v>0</v>
      </c>
    </row>
    <row r="92" spans="1:6" x14ac:dyDescent="0.35">
      <c r="A92" s="108" t="s">
        <v>102</v>
      </c>
      <c r="B92" s="109"/>
      <c r="C92" s="44"/>
      <c r="D92" s="45" t="s">
        <v>48</v>
      </c>
      <c r="E92" s="46">
        <v>3</v>
      </c>
      <c r="F92" s="46">
        <f t="shared" si="6"/>
        <v>0</v>
      </c>
    </row>
    <row r="93" spans="1:6" x14ac:dyDescent="0.35">
      <c r="A93" s="108" t="s">
        <v>47</v>
      </c>
      <c r="B93" s="109"/>
      <c r="C93" s="44"/>
      <c r="D93" s="45" t="s">
        <v>22</v>
      </c>
      <c r="E93" s="46">
        <v>900</v>
      </c>
      <c r="F93" s="46">
        <f t="shared" si="6"/>
        <v>0</v>
      </c>
    </row>
    <row r="94" spans="1:6" ht="14.5" customHeight="1" x14ac:dyDescent="0.35">
      <c r="A94" s="113" t="s">
        <v>96</v>
      </c>
      <c r="B94" s="69"/>
      <c r="C94" s="2"/>
      <c r="D94" s="51"/>
      <c r="E94" s="114" t="s">
        <v>95</v>
      </c>
      <c r="F94" s="115">
        <f>SUM(F90:F93)</f>
        <v>0</v>
      </c>
    </row>
    <row r="95" spans="1:6" ht="15" thickBot="1" x14ac:dyDescent="0.4">
      <c r="A95" s="112"/>
      <c r="B95" s="68"/>
      <c r="C95" s="4"/>
      <c r="D95" s="52"/>
      <c r="E95" s="107"/>
      <c r="F95" s="105"/>
    </row>
    <row r="96" spans="1:6" s="1" customFormat="1" ht="13.5" thickBot="1" x14ac:dyDescent="0.35">
      <c r="A96" s="47"/>
      <c r="B96" s="39"/>
      <c r="C96" s="40"/>
      <c r="D96" s="40"/>
      <c r="E96" s="41"/>
      <c r="F96" s="42"/>
    </row>
    <row r="97" spans="1:6" ht="15" thickBot="1" x14ac:dyDescent="0.4">
      <c r="A97" s="30" t="s">
        <v>49</v>
      </c>
      <c r="B97" s="64"/>
      <c r="C97" s="31" t="s">
        <v>6</v>
      </c>
      <c r="D97" s="31" t="s">
        <v>7</v>
      </c>
      <c r="E97" s="31" t="s">
        <v>8</v>
      </c>
      <c r="F97" s="32" t="s">
        <v>5</v>
      </c>
    </row>
    <row r="98" spans="1:6" ht="15" thickBot="1" x14ac:dyDescent="0.4">
      <c r="A98" s="96" t="s">
        <v>50</v>
      </c>
      <c r="B98" s="97"/>
      <c r="C98" s="34"/>
      <c r="D98" s="35" t="s">
        <v>9</v>
      </c>
      <c r="E98" s="36">
        <v>40</v>
      </c>
      <c r="F98" s="36">
        <f>E98*C98</f>
        <v>0</v>
      </c>
    </row>
    <row r="99" spans="1:6" ht="15" thickBot="1" x14ac:dyDescent="0.4">
      <c r="A99" s="96" t="s">
        <v>51</v>
      </c>
      <c r="B99" s="97"/>
      <c r="C99" s="34"/>
      <c r="D99" s="35" t="s">
        <v>9</v>
      </c>
      <c r="E99" s="36">
        <v>45</v>
      </c>
      <c r="F99" s="36">
        <f t="shared" ref="F99:F113" si="7">E99*C99</f>
        <v>0</v>
      </c>
    </row>
    <row r="100" spans="1:6" ht="15" thickBot="1" x14ac:dyDescent="0.4">
      <c r="A100" s="96" t="s">
        <v>52</v>
      </c>
      <c r="B100" s="97"/>
      <c r="C100" s="34"/>
      <c r="D100" s="35" t="s">
        <v>9</v>
      </c>
      <c r="E100" s="36">
        <v>60</v>
      </c>
      <c r="F100" s="36">
        <f t="shared" si="7"/>
        <v>0</v>
      </c>
    </row>
    <row r="101" spans="1:6" ht="15" thickBot="1" x14ac:dyDescent="0.4">
      <c r="A101" s="96" t="s">
        <v>53</v>
      </c>
      <c r="B101" s="97"/>
      <c r="C101" s="34"/>
      <c r="D101" s="35" t="s">
        <v>9</v>
      </c>
      <c r="E101" s="36">
        <v>80</v>
      </c>
      <c r="F101" s="36">
        <f t="shared" si="7"/>
        <v>0</v>
      </c>
    </row>
    <row r="102" spans="1:6" ht="15" thickBot="1" x14ac:dyDescent="0.4">
      <c r="A102" s="96" t="s">
        <v>54</v>
      </c>
      <c r="B102" s="97"/>
      <c r="C102" s="34"/>
      <c r="D102" s="35" t="s">
        <v>9</v>
      </c>
      <c r="E102" s="36">
        <v>95</v>
      </c>
      <c r="F102" s="36">
        <f t="shared" si="7"/>
        <v>0</v>
      </c>
    </row>
    <row r="103" spans="1:6" ht="15" thickBot="1" x14ac:dyDescent="0.4">
      <c r="A103" s="96" t="s">
        <v>55</v>
      </c>
      <c r="B103" s="97"/>
      <c r="C103" s="34"/>
      <c r="D103" s="35" t="s">
        <v>9</v>
      </c>
      <c r="E103" s="36">
        <v>115</v>
      </c>
      <c r="F103" s="36">
        <f t="shared" si="7"/>
        <v>0</v>
      </c>
    </row>
    <row r="104" spans="1:6" ht="15" thickBot="1" x14ac:dyDescent="0.4">
      <c r="A104" s="96" t="s">
        <v>56</v>
      </c>
      <c r="B104" s="97"/>
      <c r="C104" s="34"/>
      <c r="D104" s="35" t="s">
        <v>9</v>
      </c>
      <c r="E104" s="36">
        <v>165</v>
      </c>
      <c r="F104" s="36">
        <f t="shared" si="7"/>
        <v>0</v>
      </c>
    </row>
    <row r="105" spans="1:6" ht="15" thickBot="1" x14ac:dyDescent="0.4">
      <c r="A105" s="96" t="s">
        <v>57</v>
      </c>
      <c r="B105" s="97"/>
      <c r="C105" s="34"/>
      <c r="D105" s="35" t="s">
        <v>9</v>
      </c>
      <c r="E105" s="36">
        <v>175</v>
      </c>
      <c r="F105" s="36">
        <f t="shared" si="7"/>
        <v>0</v>
      </c>
    </row>
    <row r="106" spans="1:6" ht="15" thickBot="1" x14ac:dyDescent="0.4">
      <c r="A106" s="96" t="s">
        <v>58</v>
      </c>
      <c r="B106" s="97"/>
      <c r="C106" s="34"/>
      <c r="D106" s="35" t="s">
        <v>9</v>
      </c>
      <c r="E106" s="36">
        <v>255</v>
      </c>
      <c r="F106" s="36">
        <f t="shared" si="7"/>
        <v>0</v>
      </c>
    </row>
    <row r="107" spans="1:6" ht="15" thickBot="1" x14ac:dyDescent="0.4">
      <c r="A107" s="96" t="s">
        <v>59</v>
      </c>
      <c r="B107" s="97"/>
      <c r="C107" s="34"/>
      <c r="D107" s="35" t="s">
        <v>9</v>
      </c>
      <c r="E107" s="36">
        <v>270</v>
      </c>
      <c r="F107" s="36">
        <f t="shared" si="7"/>
        <v>0</v>
      </c>
    </row>
    <row r="108" spans="1:6" ht="15" thickBot="1" x14ac:dyDescent="0.4">
      <c r="A108" s="96" t="s">
        <v>103</v>
      </c>
      <c r="B108" s="97"/>
      <c r="C108" s="34"/>
      <c r="D108" s="35" t="s">
        <v>9</v>
      </c>
      <c r="E108" s="86"/>
      <c r="F108" s="36">
        <f t="shared" si="7"/>
        <v>0</v>
      </c>
    </row>
    <row r="109" spans="1:6" ht="15" thickBot="1" x14ac:dyDescent="0.4">
      <c r="A109" s="87" t="s">
        <v>140</v>
      </c>
      <c r="B109" s="88"/>
      <c r="C109" s="50"/>
      <c r="D109" s="89"/>
      <c r="E109" s="53"/>
      <c r="F109" s="54"/>
    </row>
    <row r="110" spans="1:6" ht="15" thickBot="1" x14ac:dyDescent="0.4">
      <c r="A110" s="96" t="s">
        <v>118</v>
      </c>
      <c r="B110" s="97"/>
      <c r="C110" s="34"/>
      <c r="D110" s="35" t="s">
        <v>21</v>
      </c>
      <c r="E110" s="37"/>
      <c r="F110" s="36">
        <f t="shared" si="7"/>
        <v>0</v>
      </c>
    </row>
    <row r="111" spans="1:6" ht="15" thickBot="1" x14ac:dyDescent="0.4">
      <c r="A111" s="96" t="s">
        <v>60</v>
      </c>
      <c r="B111" s="97"/>
      <c r="C111" s="34"/>
      <c r="D111" s="35" t="s">
        <v>22</v>
      </c>
      <c r="E111" s="36">
        <v>700</v>
      </c>
      <c r="F111" s="36">
        <f t="shared" si="7"/>
        <v>0</v>
      </c>
    </row>
    <row r="112" spans="1:6" ht="15" thickBot="1" x14ac:dyDescent="0.4">
      <c r="A112" s="96" t="s">
        <v>61</v>
      </c>
      <c r="B112" s="97"/>
      <c r="C112" s="34"/>
      <c r="D112" s="35" t="s">
        <v>22</v>
      </c>
      <c r="E112" s="36">
        <v>3500</v>
      </c>
      <c r="F112" s="36">
        <f t="shared" si="7"/>
        <v>0</v>
      </c>
    </row>
    <row r="113" spans="1:6" ht="15" thickBot="1" x14ac:dyDescent="0.4">
      <c r="A113" s="96" t="s">
        <v>62</v>
      </c>
      <c r="B113" s="97"/>
      <c r="C113" s="34"/>
      <c r="D113" s="35" t="s">
        <v>22</v>
      </c>
      <c r="E113" s="36">
        <v>4000</v>
      </c>
      <c r="F113" s="36">
        <f t="shared" si="7"/>
        <v>0</v>
      </c>
    </row>
    <row r="114" spans="1:6" ht="15" thickBot="1" x14ac:dyDescent="0.4">
      <c r="A114" s="96" t="s">
        <v>63</v>
      </c>
      <c r="B114" s="97"/>
      <c r="C114" s="34"/>
      <c r="D114" s="35" t="s">
        <v>22</v>
      </c>
      <c r="E114" s="36">
        <v>1200</v>
      </c>
      <c r="F114" s="36">
        <f>E114*C114</f>
        <v>0</v>
      </c>
    </row>
    <row r="115" spans="1:6" ht="15" thickBot="1" x14ac:dyDescent="0.4">
      <c r="A115" s="96" t="s">
        <v>64</v>
      </c>
      <c r="B115" s="97"/>
      <c r="C115" s="34"/>
      <c r="D115" s="35" t="s">
        <v>45</v>
      </c>
      <c r="E115" s="36">
        <v>10</v>
      </c>
      <c r="F115" s="36">
        <f>E115*C115</f>
        <v>0</v>
      </c>
    </row>
    <row r="116" spans="1:6" ht="15" thickBot="1" x14ac:dyDescent="0.4">
      <c r="A116" s="96" t="s">
        <v>113</v>
      </c>
      <c r="B116" s="97"/>
      <c r="C116" s="34"/>
      <c r="D116" s="35" t="s">
        <v>22</v>
      </c>
      <c r="E116" s="86"/>
      <c r="F116" s="36">
        <f t="shared" ref="F116:F118" si="8">E116*C116</f>
        <v>0</v>
      </c>
    </row>
    <row r="117" spans="1:6" ht="15" thickBot="1" x14ac:dyDescent="0.4">
      <c r="A117" s="87" t="s">
        <v>104</v>
      </c>
      <c r="B117" s="88"/>
      <c r="C117" s="50"/>
      <c r="D117" s="89"/>
      <c r="E117" s="53"/>
      <c r="F117" s="54"/>
    </row>
    <row r="118" spans="1:6" ht="15" thickBot="1" x14ac:dyDescent="0.4">
      <c r="A118" s="96" t="s">
        <v>114</v>
      </c>
      <c r="B118" s="97"/>
      <c r="C118" s="34"/>
      <c r="D118" s="90" t="s">
        <v>22</v>
      </c>
      <c r="E118" s="86"/>
      <c r="F118" s="36">
        <f t="shared" si="8"/>
        <v>0</v>
      </c>
    </row>
    <row r="119" spans="1:6" ht="15" thickBot="1" x14ac:dyDescent="0.4">
      <c r="A119" s="87" t="s">
        <v>104</v>
      </c>
      <c r="B119" s="88"/>
      <c r="C119" s="50"/>
      <c r="D119" s="89"/>
      <c r="E119" s="53"/>
      <c r="F119" s="54"/>
    </row>
    <row r="120" spans="1:6" x14ac:dyDescent="0.35">
      <c r="A120" s="100" t="s">
        <v>105</v>
      </c>
      <c r="B120" s="101"/>
      <c r="C120" s="101"/>
      <c r="D120" s="10"/>
      <c r="E120" s="114" t="s">
        <v>119</v>
      </c>
      <c r="F120" s="104">
        <f>SUM(F98:F118)</f>
        <v>0</v>
      </c>
    </row>
    <row r="121" spans="1:6" ht="15" thickBot="1" x14ac:dyDescent="0.4">
      <c r="A121" s="102" t="s">
        <v>106</v>
      </c>
      <c r="B121" s="103"/>
      <c r="C121" s="103"/>
      <c r="D121" s="4"/>
      <c r="E121" s="107"/>
      <c r="F121" s="105"/>
    </row>
    <row r="122" spans="1:6" s="1" customFormat="1" ht="13.5" thickBot="1" x14ac:dyDescent="0.35">
      <c r="A122" s="48"/>
      <c r="B122" s="70"/>
      <c r="C122" s="40"/>
      <c r="D122" s="40"/>
      <c r="E122" s="41"/>
      <c r="F122" s="42"/>
    </row>
    <row r="123" spans="1:6" ht="15" thickBot="1" x14ac:dyDescent="0.4">
      <c r="A123" s="30" t="s">
        <v>74</v>
      </c>
      <c r="B123" s="64"/>
      <c r="C123" s="31" t="s">
        <v>6</v>
      </c>
      <c r="D123" s="31" t="s">
        <v>7</v>
      </c>
      <c r="E123" s="31" t="s">
        <v>8</v>
      </c>
      <c r="F123" s="32" t="s">
        <v>5</v>
      </c>
    </row>
    <row r="124" spans="1:6" ht="15" thickBot="1" x14ac:dyDescent="0.4">
      <c r="A124" s="96" t="s">
        <v>65</v>
      </c>
      <c r="B124" s="97"/>
      <c r="C124" s="34"/>
      <c r="D124" s="35" t="s">
        <v>72</v>
      </c>
      <c r="E124" s="36">
        <v>10</v>
      </c>
      <c r="F124" s="36">
        <f>E124*C124</f>
        <v>0</v>
      </c>
    </row>
    <row r="125" spans="1:6" ht="15" thickBot="1" x14ac:dyDescent="0.4">
      <c r="A125" s="96" t="s">
        <v>66</v>
      </c>
      <c r="B125" s="97"/>
      <c r="C125" s="34"/>
      <c r="D125" s="35" t="s">
        <v>72</v>
      </c>
      <c r="E125" s="36">
        <v>12</v>
      </c>
      <c r="F125" s="36">
        <f t="shared" ref="F125:F136" si="9">E125*C125</f>
        <v>0</v>
      </c>
    </row>
    <row r="126" spans="1:6" ht="15" thickBot="1" x14ac:dyDescent="0.4">
      <c r="A126" s="96" t="s">
        <v>107</v>
      </c>
      <c r="B126" s="97"/>
      <c r="C126" s="34"/>
      <c r="D126" s="35" t="s">
        <v>48</v>
      </c>
      <c r="E126" s="36">
        <v>15</v>
      </c>
      <c r="F126" s="36">
        <f t="shared" si="9"/>
        <v>0</v>
      </c>
    </row>
    <row r="127" spans="1:6" ht="15" thickBot="1" x14ac:dyDescent="0.4">
      <c r="A127" s="96" t="s">
        <v>108</v>
      </c>
      <c r="B127" s="97"/>
      <c r="C127" s="34"/>
      <c r="D127" s="35" t="s">
        <v>45</v>
      </c>
      <c r="E127" s="36">
        <v>40</v>
      </c>
      <c r="F127" s="36">
        <f t="shared" si="9"/>
        <v>0</v>
      </c>
    </row>
    <row r="128" spans="1:6" ht="15" thickBot="1" x14ac:dyDescent="0.4">
      <c r="A128" s="96" t="s">
        <v>109</v>
      </c>
      <c r="B128" s="97"/>
      <c r="C128" s="34"/>
      <c r="D128" s="35" t="s">
        <v>45</v>
      </c>
      <c r="E128" s="36">
        <v>60</v>
      </c>
      <c r="F128" s="36">
        <f t="shared" si="9"/>
        <v>0</v>
      </c>
    </row>
    <row r="129" spans="1:6" ht="15" thickBot="1" x14ac:dyDescent="0.4">
      <c r="A129" s="96" t="s">
        <v>110</v>
      </c>
      <c r="B129" s="97"/>
      <c r="C129" s="34"/>
      <c r="D129" s="35" t="s">
        <v>48</v>
      </c>
      <c r="E129" s="36">
        <v>4</v>
      </c>
      <c r="F129" s="36">
        <f t="shared" si="9"/>
        <v>0</v>
      </c>
    </row>
    <row r="130" spans="1:6" ht="15" thickBot="1" x14ac:dyDescent="0.4">
      <c r="A130" s="96" t="s">
        <v>67</v>
      </c>
      <c r="B130" s="97"/>
      <c r="C130" s="34"/>
      <c r="D130" s="35" t="s">
        <v>22</v>
      </c>
      <c r="E130" s="36">
        <v>7000</v>
      </c>
      <c r="F130" s="36">
        <f t="shared" si="9"/>
        <v>0</v>
      </c>
    </row>
    <row r="131" spans="1:6" ht="15" thickBot="1" x14ac:dyDescent="0.4">
      <c r="A131" s="96" t="s">
        <v>68</v>
      </c>
      <c r="B131" s="97"/>
      <c r="C131" s="34"/>
      <c r="D131" s="35" t="s">
        <v>72</v>
      </c>
      <c r="E131" s="36">
        <v>40</v>
      </c>
      <c r="F131" s="36">
        <f t="shared" si="9"/>
        <v>0</v>
      </c>
    </row>
    <row r="132" spans="1:6" ht="15" thickBot="1" x14ac:dyDescent="0.4">
      <c r="A132" s="96" t="s">
        <v>69</v>
      </c>
      <c r="B132" s="97"/>
      <c r="C132" s="34"/>
      <c r="D132" s="35" t="s">
        <v>9</v>
      </c>
      <c r="E132" s="36">
        <v>10</v>
      </c>
      <c r="F132" s="36">
        <f t="shared" si="9"/>
        <v>0</v>
      </c>
    </row>
    <row r="133" spans="1:6" ht="15" thickBot="1" x14ac:dyDescent="0.4">
      <c r="A133" s="96" t="s">
        <v>70</v>
      </c>
      <c r="B133" s="97"/>
      <c r="C133" s="34"/>
      <c r="D133" s="35" t="s">
        <v>48</v>
      </c>
      <c r="E133" s="36">
        <v>10</v>
      </c>
      <c r="F133" s="36">
        <f t="shared" si="9"/>
        <v>0</v>
      </c>
    </row>
    <row r="134" spans="1:6" ht="15" thickBot="1" x14ac:dyDescent="0.4">
      <c r="A134" s="96" t="s">
        <v>111</v>
      </c>
      <c r="B134" s="97"/>
      <c r="C134" s="34"/>
      <c r="D134" s="35" t="s">
        <v>22</v>
      </c>
      <c r="E134" s="86"/>
      <c r="F134" s="36">
        <f t="shared" si="9"/>
        <v>0</v>
      </c>
    </row>
    <row r="135" spans="1:6" ht="15" thickBot="1" x14ac:dyDescent="0.4">
      <c r="A135" s="87" t="s">
        <v>104</v>
      </c>
      <c r="B135" s="88"/>
      <c r="C135" s="50"/>
      <c r="D135" s="89"/>
      <c r="E135" s="53"/>
      <c r="F135" s="54"/>
    </row>
    <row r="136" spans="1:6" ht="15" thickBot="1" x14ac:dyDescent="0.4">
      <c r="A136" s="33" t="s">
        <v>112</v>
      </c>
      <c r="B136" s="33"/>
      <c r="C136" s="34"/>
      <c r="D136" s="35" t="s">
        <v>22</v>
      </c>
      <c r="E136" s="86"/>
      <c r="F136" s="36">
        <f t="shared" si="9"/>
        <v>0</v>
      </c>
    </row>
    <row r="137" spans="1:6" ht="15" thickBot="1" x14ac:dyDescent="0.4">
      <c r="A137" s="87" t="s">
        <v>104</v>
      </c>
      <c r="B137" s="88"/>
      <c r="C137" s="50"/>
      <c r="D137" s="89"/>
      <c r="E137" s="53"/>
      <c r="F137" s="54"/>
    </row>
    <row r="138" spans="1:6" ht="14.5" customHeight="1" x14ac:dyDescent="0.35">
      <c r="A138" s="11" t="s">
        <v>71</v>
      </c>
      <c r="B138" s="71"/>
      <c r="C138" s="10"/>
      <c r="D138" s="10"/>
      <c r="E138" s="131" t="s">
        <v>120</v>
      </c>
      <c r="F138" s="104">
        <f>SUM(F124:F137)</f>
        <v>0</v>
      </c>
    </row>
    <row r="139" spans="1:6" ht="15" thickBot="1" x14ac:dyDescent="0.4">
      <c r="A139" s="3" t="s">
        <v>115</v>
      </c>
      <c r="B139" s="72"/>
      <c r="C139" s="4"/>
      <c r="D139" s="4"/>
      <c r="E139" s="107"/>
      <c r="F139" s="105"/>
    </row>
    <row r="140" spans="1:6" ht="15" thickBot="1" x14ac:dyDescent="0.4">
      <c r="A140" s="30" t="s">
        <v>75</v>
      </c>
      <c r="B140" s="64"/>
      <c r="C140" s="31" t="s">
        <v>6</v>
      </c>
      <c r="D140" s="31" t="s">
        <v>7</v>
      </c>
      <c r="E140" s="31" t="s">
        <v>8</v>
      </c>
      <c r="F140" s="32" t="s">
        <v>5</v>
      </c>
    </row>
    <row r="141" spans="1:6" ht="15" thickBot="1" x14ac:dyDescent="0.4">
      <c r="A141" s="96" t="s">
        <v>76</v>
      </c>
      <c r="B141" s="97"/>
      <c r="C141" s="34"/>
      <c r="D141" s="35" t="s">
        <v>22</v>
      </c>
      <c r="E141" s="36">
        <v>1000</v>
      </c>
      <c r="F141" s="36">
        <f>E141*C141</f>
        <v>0</v>
      </c>
    </row>
    <row r="142" spans="1:6" ht="15" thickBot="1" x14ac:dyDescent="0.4">
      <c r="A142" s="96" t="s">
        <v>77</v>
      </c>
      <c r="B142" s="97"/>
      <c r="C142" s="34"/>
      <c r="D142" s="35" t="s">
        <v>22</v>
      </c>
      <c r="E142" s="36">
        <v>140000</v>
      </c>
      <c r="F142" s="36">
        <f t="shared" ref="F142:F143" si="10">E142*C142</f>
        <v>0</v>
      </c>
    </row>
    <row r="143" spans="1:6" ht="15" thickBot="1" x14ac:dyDescent="0.4">
      <c r="A143" s="96" t="s">
        <v>78</v>
      </c>
      <c r="B143" s="97"/>
      <c r="C143" s="34"/>
      <c r="D143" s="35" t="s">
        <v>22</v>
      </c>
      <c r="E143" s="36">
        <v>275000</v>
      </c>
      <c r="F143" s="36">
        <f t="shared" si="10"/>
        <v>0</v>
      </c>
    </row>
    <row r="144" spans="1:6" x14ac:dyDescent="0.35">
      <c r="A144" s="11"/>
      <c r="B144" s="71"/>
      <c r="C144" s="10"/>
      <c r="D144" s="10"/>
      <c r="E144" s="114" t="s">
        <v>121</v>
      </c>
      <c r="F144" s="104">
        <f>SUM(F141:F143)</f>
        <v>0</v>
      </c>
    </row>
    <row r="145" spans="1:6" ht="15" thickBot="1" x14ac:dyDescent="0.4">
      <c r="A145" s="3"/>
      <c r="B145" s="72"/>
      <c r="C145" s="4"/>
      <c r="D145" s="4"/>
      <c r="E145" s="107"/>
      <c r="F145" s="105"/>
    </row>
    <row r="146" spans="1:6" s="1" customFormat="1" ht="13.5" thickBot="1" x14ac:dyDescent="0.35">
      <c r="A146" s="20"/>
      <c r="B146" s="20"/>
      <c r="C146" s="20"/>
      <c r="D146" s="20"/>
      <c r="E146" s="20"/>
      <c r="F146" s="20"/>
    </row>
    <row r="147" spans="1:6" ht="15" thickBot="1" x14ac:dyDescent="0.4">
      <c r="A147" s="30" t="s">
        <v>79</v>
      </c>
      <c r="B147" s="64"/>
      <c r="C147" s="31" t="s">
        <v>6</v>
      </c>
      <c r="D147" s="31" t="s">
        <v>7</v>
      </c>
      <c r="E147" s="31" t="s">
        <v>8</v>
      </c>
      <c r="F147" s="32" t="s">
        <v>5</v>
      </c>
    </row>
    <row r="148" spans="1:6" ht="15" thickBot="1" x14ac:dyDescent="0.4">
      <c r="A148" s="96" t="s">
        <v>37</v>
      </c>
      <c r="B148" s="97"/>
      <c r="C148" s="34"/>
      <c r="D148" s="35" t="s">
        <v>45</v>
      </c>
      <c r="E148" s="36">
        <v>65</v>
      </c>
      <c r="F148" s="36">
        <f>E148*C148</f>
        <v>0</v>
      </c>
    </row>
    <row r="149" spans="1:6" ht="15" thickBot="1" x14ac:dyDescent="0.4">
      <c r="A149" s="96" t="s">
        <v>38</v>
      </c>
      <c r="B149" s="97"/>
      <c r="C149" s="34"/>
      <c r="D149" s="35" t="s">
        <v>9</v>
      </c>
      <c r="E149" s="36">
        <v>13</v>
      </c>
      <c r="F149" s="36">
        <f t="shared" ref="F149:F152" si="11">E149*C149</f>
        <v>0</v>
      </c>
    </row>
    <row r="150" spans="1:6" ht="15" thickBot="1" x14ac:dyDescent="0.4">
      <c r="A150" s="96" t="s">
        <v>39</v>
      </c>
      <c r="B150" s="97"/>
      <c r="C150" s="34"/>
      <c r="D150" s="35" t="s">
        <v>9</v>
      </c>
      <c r="E150" s="36">
        <v>15</v>
      </c>
      <c r="F150" s="36">
        <f t="shared" si="11"/>
        <v>0</v>
      </c>
    </row>
    <row r="151" spans="1:6" ht="15" thickBot="1" x14ac:dyDescent="0.4">
      <c r="A151" s="96" t="s">
        <v>40</v>
      </c>
      <c r="B151" s="97"/>
      <c r="C151" s="34"/>
      <c r="D151" s="35" t="s">
        <v>22</v>
      </c>
      <c r="E151" s="36">
        <v>10000</v>
      </c>
      <c r="F151" s="36">
        <f t="shared" si="11"/>
        <v>0</v>
      </c>
    </row>
    <row r="152" spans="1:6" ht="15" thickBot="1" x14ac:dyDescent="0.4">
      <c r="A152" s="96" t="s">
        <v>41</v>
      </c>
      <c r="B152" s="97"/>
      <c r="C152" s="34"/>
      <c r="D152" s="35" t="s">
        <v>22</v>
      </c>
      <c r="E152" s="36">
        <v>10000</v>
      </c>
      <c r="F152" s="36">
        <f t="shared" si="11"/>
        <v>0</v>
      </c>
    </row>
    <row r="153" spans="1:6" ht="15" thickBot="1" x14ac:dyDescent="0.4">
      <c r="A153" s="96" t="s">
        <v>42</v>
      </c>
      <c r="B153" s="97"/>
      <c r="C153" s="38">
        <v>0.05</v>
      </c>
      <c r="D153" s="35" t="s">
        <v>43</v>
      </c>
      <c r="E153" s="36">
        <f>SUM(F148:F152)</f>
        <v>0</v>
      </c>
      <c r="F153" s="36">
        <f>0.05*E153</f>
        <v>0</v>
      </c>
    </row>
    <row r="154" spans="1:6" x14ac:dyDescent="0.35">
      <c r="A154" s="111" t="s">
        <v>80</v>
      </c>
      <c r="B154" s="67"/>
      <c r="C154" s="10"/>
      <c r="D154" s="132" t="s">
        <v>97</v>
      </c>
      <c r="E154" s="132"/>
      <c r="F154" s="104">
        <f>SUM(F148:F153)</f>
        <v>0</v>
      </c>
    </row>
    <row r="155" spans="1:6" ht="15" thickBot="1" x14ac:dyDescent="0.4">
      <c r="A155" s="112"/>
      <c r="B155" s="68"/>
      <c r="C155" s="4"/>
      <c r="D155" s="133"/>
      <c r="E155" s="133"/>
      <c r="F155" s="105"/>
    </row>
    <row r="156" spans="1:6" s="1" customFormat="1" ht="13.5" thickBot="1" x14ac:dyDescent="0.35">
      <c r="A156" s="20"/>
      <c r="B156" s="20"/>
      <c r="C156" s="20"/>
      <c r="D156" s="20"/>
      <c r="E156" s="20"/>
      <c r="F156" s="20"/>
    </row>
    <row r="157" spans="1:6" ht="15" thickBot="1" x14ac:dyDescent="0.4">
      <c r="A157" s="30" t="s">
        <v>81</v>
      </c>
      <c r="B157" s="64"/>
      <c r="C157" s="31" t="s">
        <v>6</v>
      </c>
      <c r="D157" s="31" t="s">
        <v>7</v>
      </c>
      <c r="E157" s="31" t="s">
        <v>8</v>
      </c>
      <c r="F157" s="32" t="s">
        <v>5</v>
      </c>
    </row>
    <row r="158" spans="1:6" ht="15" thickBot="1" x14ac:dyDescent="0.4">
      <c r="A158" s="96" t="s">
        <v>82</v>
      </c>
      <c r="B158" s="97"/>
      <c r="C158" s="34"/>
      <c r="D158" s="35" t="s">
        <v>9</v>
      </c>
      <c r="E158" s="36">
        <v>65</v>
      </c>
      <c r="F158" s="36">
        <f>E158*C158</f>
        <v>0</v>
      </c>
    </row>
    <row r="159" spans="1:6" ht="15" thickBot="1" x14ac:dyDescent="0.4">
      <c r="A159" s="96" t="s">
        <v>83</v>
      </c>
      <c r="B159" s="97"/>
      <c r="C159" s="34"/>
      <c r="D159" s="35" t="s">
        <v>9</v>
      </c>
      <c r="E159" s="36">
        <v>70</v>
      </c>
      <c r="F159" s="36">
        <f t="shared" ref="F159:F161" si="12">E159*C159</f>
        <v>0</v>
      </c>
    </row>
    <row r="160" spans="1:6" ht="15" thickBot="1" x14ac:dyDescent="0.4">
      <c r="A160" s="96" t="s">
        <v>117</v>
      </c>
      <c r="B160" s="97"/>
      <c r="C160" s="34"/>
      <c r="D160" s="35" t="s">
        <v>21</v>
      </c>
      <c r="E160" s="49"/>
      <c r="F160" s="36">
        <f t="shared" si="12"/>
        <v>0</v>
      </c>
    </row>
    <row r="161" spans="1:6" ht="15" thickBot="1" x14ac:dyDescent="0.4">
      <c r="A161" s="96" t="s">
        <v>18</v>
      </c>
      <c r="B161" s="97"/>
      <c r="C161" s="34"/>
      <c r="D161" s="35" t="s">
        <v>22</v>
      </c>
      <c r="E161" s="36">
        <v>4000</v>
      </c>
      <c r="F161" s="36">
        <f t="shared" si="12"/>
        <v>0</v>
      </c>
    </row>
    <row r="162" spans="1:6" x14ac:dyDescent="0.35">
      <c r="A162" s="9" t="s">
        <v>84</v>
      </c>
      <c r="B162" s="65"/>
      <c r="C162" s="10"/>
      <c r="D162" s="132" t="s">
        <v>98</v>
      </c>
      <c r="E162" s="132"/>
      <c r="F162" s="104">
        <f>SUM(F158:F161)</f>
        <v>0</v>
      </c>
    </row>
    <row r="163" spans="1:6" ht="15" thickBot="1" x14ac:dyDescent="0.4">
      <c r="A163" s="5" t="s">
        <v>85</v>
      </c>
      <c r="B163" s="66"/>
      <c r="C163" s="4"/>
      <c r="D163" s="133"/>
      <c r="E163" s="133"/>
      <c r="F163" s="105"/>
    </row>
    <row r="164" spans="1:6" s="1" customFormat="1" ht="13.5" thickBot="1" x14ac:dyDescent="0.35">
      <c r="A164" s="20"/>
      <c r="B164" s="20"/>
      <c r="C164" s="20"/>
      <c r="D164" s="20"/>
      <c r="E164" s="20"/>
      <c r="F164" s="20"/>
    </row>
    <row r="165" spans="1:6" ht="15" thickBot="1" x14ac:dyDescent="0.4">
      <c r="A165" s="30" t="s">
        <v>86</v>
      </c>
      <c r="B165" s="64"/>
      <c r="C165" s="31" t="s">
        <v>6</v>
      </c>
      <c r="D165" s="31" t="s">
        <v>7</v>
      </c>
      <c r="E165" s="31" t="s">
        <v>8</v>
      </c>
      <c r="F165" s="32" t="s">
        <v>5</v>
      </c>
    </row>
    <row r="166" spans="1:6" ht="15" thickBot="1" x14ac:dyDescent="0.4">
      <c r="A166" s="96" t="s">
        <v>83</v>
      </c>
      <c r="B166" s="97"/>
      <c r="C166" s="34"/>
      <c r="D166" s="35" t="s">
        <v>9</v>
      </c>
      <c r="E166" s="36">
        <v>110</v>
      </c>
      <c r="F166" s="36">
        <f>E166*C166</f>
        <v>0</v>
      </c>
    </row>
    <row r="167" spans="1:6" ht="15" thickBot="1" x14ac:dyDescent="0.4">
      <c r="A167" s="96" t="s">
        <v>87</v>
      </c>
      <c r="B167" s="97"/>
      <c r="C167" s="34"/>
      <c r="D167" s="35" t="s">
        <v>9</v>
      </c>
      <c r="E167" s="36">
        <v>130</v>
      </c>
      <c r="F167" s="36">
        <f t="shared" ref="F167:F172" si="13">E167*C167</f>
        <v>0</v>
      </c>
    </row>
    <row r="168" spans="1:6" ht="15" thickBot="1" x14ac:dyDescent="0.4">
      <c r="A168" s="96" t="s">
        <v>26</v>
      </c>
      <c r="B168" s="97"/>
      <c r="C168" s="34"/>
      <c r="D168" s="35" t="s">
        <v>22</v>
      </c>
      <c r="E168" s="36">
        <v>3500</v>
      </c>
      <c r="F168" s="36">
        <f t="shared" si="13"/>
        <v>0</v>
      </c>
    </row>
    <row r="169" spans="1:6" ht="15" thickBot="1" x14ac:dyDescent="0.4">
      <c r="A169" s="96" t="s">
        <v>27</v>
      </c>
      <c r="B169" s="97"/>
      <c r="C169" s="34"/>
      <c r="D169" s="35" t="s">
        <v>22</v>
      </c>
      <c r="E169" s="36">
        <v>4200</v>
      </c>
      <c r="F169" s="36">
        <f t="shared" si="13"/>
        <v>0</v>
      </c>
    </row>
    <row r="170" spans="1:6" ht="15" thickBot="1" x14ac:dyDescent="0.4">
      <c r="A170" s="96" t="s">
        <v>28</v>
      </c>
      <c r="B170" s="97"/>
      <c r="C170" s="34"/>
      <c r="D170" s="35" t="s">
        <v>9</v>
      </c>
      <c r="E170" s="36">
        <v>60</v>
      </c>
      <c r="F170" s="36">
        <f t="shared" si="13"/>
        <v>0</v>
      </c>
    </row>
    <row r="171" spans="1:6" ht="15" thickBot="1" x14ac:dyDescent="0.4">
      <c r="A171" s="96" t="s">
        <v>29</v>
      </c>
      <c r="B171" s="97"/>
      <c r="C171" s="34"/>
      <c r="D171" s="35" t="s">
        <v>9</v>
      </c>
      <c r="E171" s="36">
        <v>65</v>
      </c>
      <c r="F171" s="36">
        <f t="shared" si="13"/>
        <v>0</v>
      </c>
    </row>
    <row r="172" spans="1:6" ht="15" thickBot="1" x14ac:dyDescent="0.4">
      <c r="A172" s="96" t="s">
        <v>116</v>
      </c>
      <c r="B172" s="97"/>
      <c r="C172" s="34"/>
      <c r="D172" s="35" t="s">
        <v>21</v>
      </c>
      <c r="E172" s="49"/>
      <c r="F172" s="36">
        <f t="shared" si="13"/>
        <v>0</v>
      </c>
    </row>
    <row r="173" spans="1:6" x14ac:dyDescent="0.35">
      <c r="A173" s="9" t="s">
        <v>88</v>
      </c>
      <c r="B173" s="65"/>
      <c r="C173" s="10"/>
      <c r="D173" s="132" t="s">
        <v>99</v>
      </c>
      <c r="E173" s="132"/>
      <c r="F173" s="104">
        <f>SUM(F166:F172)</f>
        <v>0</v>
      </c>
    </row>
    <row r="174" spans="1:6" ht="15" thickBot="1" x14ac:dyDescent="0.4">
      <c r="A174" s="5" t="s">
        <v>85</v>
      </c>
      <c r="B174" s="66"/>
      <c r="C174" s="4"/>
      <c r="D174" s="133"/>
      <c r="E174" s="133"/>
      <c r="F174" s="105"/>
    </row>
  </sheetData>
  <sheetProtection selectLockedCells="1"/>
  <mergeCells count="135">
    <mergeCell ref="A52:B52"/>
    <mergeCell ref="E52:F52"/>
    <mergeCell ref="E74:F74"/>
    <mergeCell ref="A74:B74"/>
    <mergeCell ref="A1:F1"/>
    <mergeCell ref="A2:F2"/>
    <mergeCell ref="A15:F16"/>
    <mergeCell ref="F53:F54"/>
    <mergeCell ref="F173:F174"/>
    <mergeCell ref="E120:E121"/>
    <mergeCell ref="F120:F121"/>
    <mergeCell ref="E138:E139"/>
    <mergeCell ref="F138:F139"/>
    <mergeCell ref="E144:E145"/>
    <mergeCell ref="F144:F145"/>
    <mergeCell ref="D154:E155"/>
    <mergeCell ref="D162:E163"/>
    <mergeCell ref="D173:E174"/>
    <mergeCell ref="F162:F163"/>
    <mergeCell ref="C11:F11"/>
    <mergeCell ref="A12:F12"/>
    <mergeCell ref="A11:B11"/>
    <mergeCell ref="D13:F13"/>
    <mergeCell ref="A154:A155"/>
    <mergeCell ref="F154:F155"/>
    <mergeCell ref="C26:D26"/>
    <mergeCell ref="E86:E87"/>
    <mergeCell ref="F86:F87"/>
    <mergeCell ref="A86:A87"/>
    <mergeCell ref="A94:A95"/>
    <mergeCell ref="E94:E95"/>
    <mergeCell ref="F94:F95"/>
    <mergeCell ref="A91:B91"/>
    <mergeCell ref="A92:B92"/>
    <mergeCell ref="A93:B93"/>
    <mergeCell ref="A98:B98"/>
    <mergeCell ref="A99:B99"/>
    <mergeCell ref="A100:B100"/>
    <mergeCell ref="A101:B101"/>
    <mergeCell ref="A107:B107"/>
    <mergeCell ref="A108:B108"/>
    <mergeCell ref="A51:B51"/>
    <mergeCell ref="E51:F51"/>
    <mergeCell ref="A110:B110"/>
    <mergeCell ref="A111:B111"/>
    <mergeCell ref="A112:B112"/>
    <mergeCell ref="A102:B102"/>
    <mergeCell ref="A103:B103"/>
    <mergeCell ref="A104:B104"/>
    <mergeCell ref="A105:B105"/>
    <mergeCell ref="A106:B106"/>
    <mergeCell ref="E53:E54"/>
    <mergeCell ref="E75:E76"/>
    <mergeCell ref="A82:B82"/>
    <mergeCell ref="A83:B83"/>
    <mergeCell ref="A84:B84"/>
    <mergeCell ref="A85:B85"/>
    <mergeCell ref="A90:B90"/>
    <mergeCell ref="A78:B78"/>
    <mergeCell ref="A79:B79"/>
    <mergeCell ref="A80:B80"/>
    <mergeCell ref="A81:B81"/>
    <mergeCell ref="F75:F76"/>
    <mergeCell ref="A43:B43"/>
    <mergeCell ref="A44:B44"/>
    <mergeCell ref="A45:B45"/>
    <mergeCell ref="A46:B46"/>
    <mergeCell ref="A47:B47"/>
    <mergeCell ref="A48:B48"/>
    <mergeCell ref="A50:B50"/>
    <mergeCell ref="A57:B57"/>
    <mergeCell ref="A58:B58"/>
    <mergeCell ref="A59:B59"/>
    <mergeCell ref="A60:B60"/>
    <mergeCell ref="A61:B61"/>
    <mergeCell ref="A67:B67"/>
    <mergeCell ref="A68:B68"/>
    <mergeCell ref="A69:B69"/>
    <mergeCell ref="A70:B70"/>
    <mergeCell ref="A71:B71"/>
    <mergeCell ref="A62:B62"/>
    <mergeCell ref="A63:B63"/>
    <mergeCell ref="A64:B64"/>
    <mergeCell ref="A65:B65"/>
    <mergeCell ref="A66:B66"/>
    <mergeCell ref="A72:B72"/>
    <mergeCell ref="A124:B124"/>
    <mergeCell ref="A125:B125"/>
    <mergeCell ref="A126:B126"/>
    <mergeCell ref="A127:B127"/>
    <mergeCell ref="A128:B128"/>
    <mergeCell ref="A113:B113"/>
    <mergeCell ref="A114:B114"/>
    <mergeCell ref="A115:B115"/>
    <mergeCell ref="A116:B116"/>
    <mergeCell ref="A118:B118"/>
    <mergeCell ref="A120:C120"/>
    <mergeCell ref="A121:C121"/>
    <mergeCell ref="A151:B151"/>
    <mergeCell ref="A152:B152"/>
    <mergeCell ref="A153:B153"/>
    <mergeCell ref="A134:B134"/>
    <mergeCell ref="A141:B141"/>
    <mergeCell ref="A142:B142"/>
    <mergeCell ref="A143:B143"/>
    <mergeCell ref="A148:B148"/>
    <mergeCell ref="A129:B129"/>
    <mergeCell ref="A130:B130"/>
    <mergeCell ref="A131:B131"/>
    <mergeCell ref="A132:B132"/>
    <mergeCell ref="A133:B133"/>
    <mergeCell ref="A172:B172"/>
    <mergeCell ref="E3:F3"/>
    <mergeCell ref="E4:F4"/>
    <mergeCell ref="E5:F5"/>
    <mergeCell ref="E6:F6"/>
    <mergeCell ref="E7:F7"/>
    <mergeCell ref="E8:F8"/>
    <mergeCell ref="E9:F9"/>
    <mergeCell ref="B3:C3"/>
    <mergeCell ref="B4:C4"/>
    <mergeCell ref="B5:C5"/>
    <mergeCell ref="B6:C6"/>
    <mergeCell ref="A167:B167"/>
    <mergeCell ref="A168:B168"/>
    <mergeCell ref="A169:B169"/>
    <mergeCell ref="A170:B170"/>
    <mergeCell ref="A171:B171"/>
    <mergeCell ref="A158:B158"/>
    <mergeCell ref="A159:B159"/>
    <mergeCell ref="A160:B160"/>
    <mergeCell ref="A161:B161"/>
    <mergeCell ref="A166:B166"/>
    <mergeCell ref="A149:B149"/>
    <mergeCell ref="A150:B150"/>
  </mergeCells>
  <pageMargins left="0.25" right="0.25" top="0.5" bottom="0.5" header="0.3" footer="0.3"/>
  <pageSetup scale="99" orientation="portrait" r:id="rId1"/>
  <rowBreaks count="2" manualBreakCount="2">
    <brk id="39"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Santana</dc:creator>
  <cp:lastModifiedBy>Scott Adkisson</cp:lastModifiedBy>
  <cp:lastPrinted>2023-08-25T16:24:16Z</cp:lastPrinted>
  <dcterms:created xsi:type="dcterms:W3CDTF">2016-06-13T14:34:52Z</dcterms:created>
  <dcterms:modified xsi:type="dcterms:W3CDTF">2023-08-25T16:25:29Z</dcterms:modified>
</cp:coreProperties>
</file>